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Русанова\Обмен\Семинары 2026\1) 22.04.2026_КРЭ\Рассылка\"/>
    </mc:Choice>
  </mc:AlternateContent>
  <bookViews>
    <workbookView xWindow="0" yWindow="0" windowWidth="28800" windowHeight="13830" tabRatio="383"/>
  </bookViews>
  <sheets>
    <sheet name="REQUEST" sheetId="1" r:id="rId1"/>
    <sheet name="S" sheetId="2" state="hidden" r:id="rId2"/>
    <sheet name="F" sheetId="5" state="hidden" r:id="rId3"/>
  </sheets>
  <definedNames>
    <definedName name="_xlnm.Print_Area" localSheetId="0">REQUEST!$A$4:$L$65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AO6" i="5" l="1"/>
  <c r="AP6" i="5"/>
  <c r="B22" i="5"/>
  <c r="P22" i="5" s="1"/>
  <c r="B23" i="5"/>
  <c r="P23" i="5" s="1"/>
  <c r="B24" i="5"/>
  <c r="M24" i="5" s="1"/>
  <c r="B25" i="5"/>
  <c r="P25" i="5" s="1"/>
  <c r="K23" i="5"/>
  <c r="K24" i="5"/>
  <c r="K25" i="5"/>
  <c r="K26" i="5"/>
  <c r="K27" i="5"/>
  <c r="K28" i="5"/>
  <c r="K29" i="5"/>
  <c r="K30" i="5"/>
  <c r="K31" i="5"/>
  <c r="K22" i="5"/>
  <c r="M6" i="5"/>
  <c r="D22" i="5"/>
  <c r="E22" i="5"/>
  <c r="F22" i="5"/>
  <c r="H22" i="5"/>
  <c r="I22" i="5"/>
  <c r="AD6" i="5"/>
  <c r="N6" i="5"/>
  <c r="P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N6" i="5"/>
  <c r="AM6" i="5"/>
  <c r="AL6" i="5"/>
  <c r="AK6" i="5"/>
  <c r="AJ6" i="5"/>
  <c r="AI6" i="5"/>
  <c r="AH6" i="5"/>
  <c r="D13" i="5" s="1"/>
  <c r="AG6" i="5"/>
  <c r="AV6" i="5"/>
  <c r="AU6" i="5"/>
  <c r="AT6" i="5"/>
  <c r="AS6" i="5"/>
  <c r="AR6" i="5"/>
  <c r="AQ6" i="5"/>
  <c r="AB6" i="5"/>
  <c r="AC6" i="5" s="1"/>
  <c r="X6" i="5"/>
  <c r="AA6" i="5" s="1"/>
  <c r="W6" i="5"/>
  <c r="Z6" i="5" s="1"/>
  <c r="V6" i="5"/>
  <c r="Y6" i="5" s="1"/>
  <c r="R6" i="5"/>
  <c r="S6" i="5" s="1"/>
  <c r="E6" i="5" s="1"/>
  <c r="B39" i="5"/>
  <c r="B38" i="5"/>
  <c r="B37" i="5"/>
  <c r="B36" i="5"/>
  <c r="B35" i="5"/>
  <c r="A34" i="5"/>
  <c r="A20" i="5"/>
  <c r="I23" i="5"/>
  <c r="I24" i="5"/>
  <c r="I25" i="5"/>
  <c r="I26" i="5"/>
  <c r="I27" i="5"/>
  <c r="I28" i="5"/>
  <c r="I29" i="5"/>
  <c r="I30" i="5"/>
  <c r="I31" i="5"/>
  <c r="H23" i="5"/>
  <c r="H24" i="5"/>
  <c r="H25" i="5"/>
  <c r="H26" i="5"/>
  <c r="H27" i="5"/>
  <c r="H28" i="5"/>
  <c r="H29" i="5"/>
  <c r="H30" i="5"/>
  <c r="H31" i="5"/>
  <c r="F23" i="5"/>
  <c r="D23" i="5"/>
  <c r="E23" i="5"/>
  <c r="F24" i="5"/>
  <c r="F25" i="5"/>
  <c r="F26" i="5"/>
  <c r="F27" i="5"/>
  <c r="F28" i="5"/>
  <c r="F29" i="5"/>
  <c r="F30" i="5"/>
  <c r="F31" i="5"/>
  <c r="E24" i="5"/>
  <c r="E25" i="5"/>
  <c r="E26" i="5"/>
  <c r="E27" i="5"/>
  <c r="E28" i="5"/>
  <c r="E29" i="5"/>
  <c r="E30" i="5"/>
  <c r="E31" i="5"/>
  <c r="M36" i="5"/>
  <c r="D24" i="5"/>
  <c r="D25" i="5"/>
  <c r="D26" i="5"/>
  <c r="D27" i="5"/>
  <c r="D28" i="5"/>
  <c r="D29" i="5"/>
  <c r="D30" i="5"/>
  <c r="D31" i="5"/>
  <c r="B26" i="5"/>
  <c r="P26" i="5" s="1"/>
  <c r="B27" i="5"/>
  <c r="P27" i="5" s="1"/>
  <c r="B28" i="5"/>
  <c r="M28" i="5" s="1"/>
  <c r="B29" i="5"/>
  <c r="P29" i="5" s="1"/>
  <c r="B30" i="5"/>
  <c r="P30" i="5" s="1"/>
  <c r="B31" i="5"/>
  <c r="P31" i="5" s="1"/>
  <c r="O6" i="5"/>
  <c r="L6" i="5"/>
  <c r="K6" i="5"/>
  <c r="J6" i="5"/>
  <c r="I6" i="5"/>
  <c r="H6" i="5"/>
  <c r="G6" i="5"/>
  <c r="F6" i="5"/>
  <c r="M25" i="5"/>
  <c r="M38" i="5"/>
  <c r="M40" i="5"/>
  <c r="M41" i="5"/>
  <c r="U6" i="5"/>
  <c r="T6" i="5"/>
  <c r="T7" i="5" s="1"/>
  <c r="C6" i="5"/>
  <c r="M42" i="5" l="1"/>
  <c r="M23" i="5"/>
  <c r="P28" i="5"/>
  <c r="M44" i="5"/>
  <c r="M31" i="5"/>
  <c r="M35" i="5"/>
  <c r="M27" i="5"/>
  <c r="M29" i="5"/>
  <c r="D14" i="5"/>
  <c r="M39" i="5"/>
  <c r="M45" i="5" s="1"/>
  <c r="D12" i="5" s="1"/>
  <c r="M37" i="5"/>
  <c r="M43" i="5"/>
  <c r="M26" i="5"/>
  <c r="M22" i="5"/>
  <c r="P24" i="5"/>
  <c r="M33" i="5" s="1"/>
  <c r="BM6" i="5" s="1"/>
  <c r="M30" i="5"/>
  <c r="M32" i="5" l="1"/>
  <c r="D9" i="5" s="1"/>
  <c r="BL6" i="5" s="1"/>
</calcChain>
</file>

<file path=xl/sharedStrings.xml><?xml version="1.0" encoding="utf-8"?>
<sst xmlns="http://schemas.openxmlformats.org/spreadsheetml/2006/main" count="240" uniqueCount="178">
  <si>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</si>
  <si>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</si>
  <si>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</si>
  <si>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</si>
  <si>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</si>
  <si>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</si>
  <si>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</si>
  <si>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Дата семинара</t>
  </si>
  <si>
    <t>Тема семинара</t>
  </si>
  <si>
    <t>Место участия в семинаре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</si>
  <si>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</si>
  <si>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</si>
  <si>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</si>
  <si>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</si>
  <si>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</si>
  <si>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</si>
  <si>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</si>
  <si>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Номер дома</t>
  </si>
  <si>
    <t>Название республики, края, области, автономного округа или автономной области</t>
  </si>
  <si>
    <t>Название района</t>
  </si>
  <si>
    <t>Название улицы</t>
  </si>
  <si>
    <t>Номер корпуса, строения, владения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</si>
  <si>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</si>
  <si>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</si>
  <si>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</si>
  <si>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</si>
  <si>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</si>
  <si>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</si>
  <si>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Контактные данные ответственного за взаимодействие с ФАУ «Главгосэкспертиза России» по вопросу направления Участника(ов) на семинар</t>
  </si>
  <si>
    <t>Москва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</si>
  <si>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</si>
  <si>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</si>
  <si>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</si>
  <si>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</si>
  <si>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</si>
  <si>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</si>
  <si>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</si>
  <si>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</si>
  <si>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</si>
  <si>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</si>
  <si>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</si>
  <si>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</si>
  <si>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</si>
  <si>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</si>
  <si>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3. Информация о семинаре и его участниках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</si>
  <si>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</si>
  <si>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</si>
  <si>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</si>
  <si>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</si>
  <si>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</si>
  <si>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</si>
  <si>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</si>
  <si>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</si>
  <si>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</si>
  <si>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</si>
  <si>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</si>
  <si>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</si>
  <si>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</si>
  <si>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Самарский филиал</t>
  </si>
  <si>
    <t>Саратовский филиал</t>
  </si>
  <si>
    <t>Красноярский филиал</t>
  </si>
  <si>
    <t>Ханты-Мансийский филиал</t>
  </si>
  <si>
    <t>ЦА и филиалы ГГЭ</t>
  </si>
  <si>
    <t>26.</t>
  </si>
  <si>
    <t>Заявка на участие в семинаре</t>
  </si>
  <si>
    <t>Предпочтительный способ оплаты участия в семинаре</t>
  </si>
  <si>
    <t>Данные участника(ов) семинара
(необходимы для заключения договора и(или) выставления счета на оплату, 
а также оформления пропусков и выдачи сертификатов по итогам участия в семинаре)</t>
  </si>
  <si>
    <t>Форма опроса</t>
  </si>
  <si>
    <t>Нет</t>
  </si>
  <si>
    <t>Юридический адрес 
(адрес для выставления счета)</t>
  </si>
  <si>
    <t>Почтовый адрес 
(адрес для корреспонденции)</t>
  </si>
  <si>
    <t>Форма оплаты</t>
  </si>
  <si>
    <t>27.</t>
  </si>
  <si>
    <t>28.</t>
  </si>
  <si>
    <t>1.</t>
  </si>
  <si>
    <t>Номер офиса, а/я и др.</t>
  </si>
  <si>
    <t>Количество работников организации, направляемых на семинар
(далее – Участник(и))</t>
  </si>
  <si>
    <t>Договор на оказание информационно-консультационных услуг с оплатой в течение 5 рабочих дней с момента подписания Акта сдачи-приемки оказанных услуг</t>
  </si>
  <si>
    <t>Иные реквизиты, которые Вам необходимо внести в договор</t>
  </si>
  <si>
    <t>В Учебный центр
ФАУ «Главгосэкспертиза России»</t>
  </si>
  <si>
    <t>Основные данные об участнике</t>
  </si>
  <si>
    <t>Главное</t>
  </si>
  <si>
    <t>Основные данные об организации</t>
  </si>
  <si>
    <t>Организация</t>
  </si>
  <si>
    <t>Имя</t>
  </si>
  <si>
    <t>Иные реквизиты</t>
  </si>
  <si>
    <t>Количество участников</t>
  </si>
  <si>
    <t>Банковские реквизиты</t>
  </si>
  <si>
    <t>Название населенного пункта (города, поселка, деревни и т. п.)</t>
  </si>
  <si>
    <t>Да</t>
  </si>
  <si>
    <t>Данные об организации</t>
  </si>
  <si>
    <t>Юридический адрес</t>
  </si>
  <si>
    <t>Почтовый адрес</t>
  </si>
  <si>
    <t>Адреса организации</t>
  </si>
  <si>
    <t>Подписант заявки</t>
  </si>
  <si>
    <t>Клиент (да/нет)</t>
  </si>
  <si>
    <t>Телефон</t>
  </si>
  <si>
    <t>Место участия</t>
  </si>
  <si>
    <t>Документ, подтверждающий полномочие</t>
  </si>
  <si>
    <t>Юридический и почтовый адрес совпадают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</si>
  <si>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</si>
  <si>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</si>
  <si>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</si>
  <si>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</si>
  <si>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Способ оплаты</t>
  </si>
  <si>
    <t>Проверка 
ИНН</t>
  </si>
  <si>
    <t>Дата получения заявки</t>
  </si>
  <si>
    <t>ID (сайт)</t>
  </si>
  <si>
    <r>
      <t xml:space="preserve">Фамилия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</si>
  <si>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Имя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</si>
  <si>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Отчество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</si>
  <si>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Должность
</t>
    </r>
    <r>
      <rPr>
        <b/>
        <sz val="8"/>
        <color theme="1"/>
        <rFont val="Arial"/>
        <family val="2"/>
        <charset val="204"/>
      </rPr>
      <t>в родительном падеже</t>
    </r>
  </si>
  <si>
    <t xml:space="preserve">Договор на оказание информационно-консультационных услуг со 100% предоплатой </t>
  </si>
  <si>
    <t>21.</t>
  </si>
  <si>
    <t>22.</t>
  </si>
  <si>
    <t>Итог:</t>
  </si>
  <si>
    <t>Цветом выделены поля, обязательные для заполнения</t>
  </si>
  <si>
    <t>УЧАСТНИКИ СЕМИНАРА - ДЛЯ ДОГОВОРА</t>
  </si>
  <si>
    <t>Данные для договора (предварительные)</t>
  </si>
  <si>
    <t>Данные для счета (предварительные)</t>
  </si>
  <si>
    <t>ФИО участников:</t>
  </si>
  <si>
    <t xml:space="preserve">ФИО участников: </t>
  </si>
  <si>
    <t>ДАННЫЕ ДЛЯ БУХГАЛТЕРИИ</t>
  </si>
  <si>
    <t>Юридический адрес:</t>
  </si>
  <si>
    <t>Фактический адрес:</t>
  </si>
  <si>
    <t>Участники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</si>
  <si>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</si>
  <si>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>При выборе даты из списка тема семинара выбирается автоматически</t>
  </si>
  <si>
    <t>Выберите дату из выпадающего списка или введите вручную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</si>
  <si>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</si>
  <si>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t>Выберите способ оплаты из выпадающего списка</t>
  </si>
  <si>
    <t>Выберите место участия из выпадающего списка</t>
  </si>
  <si>
    <t>ФАУ «Главгосэкспертиза России» несёт ответственность за сохранность указанных персональных данных (в соответствии с Политикой в отношении обработки персональных данных ФАУ «Главгосэкспертиза России»).</t>
  </si>
  <si>
    <t>Выберете количество участников из выпадающего списка или введите вручную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</si>
  <si>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Москва)</t>
    </r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</si>
  <si>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</si>
  <si>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Паспортные данные</t>
  </si>
  <si>
    <t>Итог Паспорта:</t>
  </si>
  <si>
    <t>Паспорта</t>
  </si>
  <si>
    <t xml:space="preserve"> </t>
  </si>
  <si>
    <t>Уральский филиал</t>
  </si>
  <si>
    <t xml:space="preserve">Дальневосточный филиал </t>
  </si>
  <si>
    <t>Южный филиал</t>
  </si>
  <si>
    <t>Приволжский филиал</t>
  </si>
  <si>
    <t>Северо-Западный филиал</t>
  </si>
  <si>
    <t>Крымский филиал</t>
  </si>
  <si>
    <t>Северо-Кавказский филиал</t>
  </si>
  <si>
    <t>Телефон
(с указанием кода города)</t>
  </si>
  <si>
    <t>ВЕБИНАР</t>
  </si>
  <si>
    <t>Сибирский филиал</t>
  </si>
  <si>
    <t xml:space="preserve">Заполняя данную Заявку, Вы даете ФАУ «Главгосэкспертиза России»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</si>
  <si>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>Для оптимизации процесса обмена документами предлагаем воспользоваться системой электронного документооборота. Оператором ФАУ «Главгосэкспертиза России» является АО «ПФ «СКБ «Контур».
Идентификатор участника ЭДО: 2BM-7707082071-2012052808120435462630000000000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</si>
  <si>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</si>
  <si>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</si>
  <si>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Юго-Западный филиал</t>
  </si>
  <si>
    <t xml:space="preserve">Выберите город из выпадающего списка (Москва или один из 12-ти филиалов ФАУ «Главгосэкспертиза России» в регионах РФ - при участии в семинаре в очном формате) </t>
  </si>
  <si>
    <r>
      <rPr>
        <b/>
        <i/>
        <u/>
        <sz val="11"/>
        <color rgb="FF0070C0"/>
        <rFont val="Times New Roman"/>
        <family val="1"/>
        <charset val="204"/>
      </rPr>
      <t xml:space="preserve">Выберите из выпадающего списка предпочтительный способ оплаты: 
</t>
    </r>
    <r>
      <rPr>
        <b/>
        <i/>
        <sz val="11"/>
        <color rgb="FF0070C0"/>
        <rFont val="Times New Roman"/>
        <family val="1"/>
        <charset val="204"/>
      </rPr>
      <t xml:space="preserve">
1) По счету (аванс 100% за информационно-консультационные услуги в форме проведения семинара с указанием темы, даты семинара)
2) Договор на оказание информационно-консультационных услуг со 100% предоплатой</t>
    </r>
    <r>
      <rPr>
        <b/>
        <i/>
        <sz val="11"/>
        <color rgb="FF0070C0"/>
        <rFont val="Times New Roman"/>
        <family val="1"/>
        <charset val="204"/>
      </rPr>
      <t xml:space="preserve">
3) Договор на оказание информационно-консультационных услуг с оплатой в течение 5 рабочих дней с момента подписания Акта сдачи-приемки оказанных услуг</t>
    </r>
    <r>
      <rPr>
        <b/>
        <i/>
        <sz val="11"/>
        <color rgb="FF0070C0"/>
        <rFont val="Times New Roman"/>
        <family val="1"/>
        <charset val="204"/>
      </rPr>
      <t xml:space="preserve">
УЧАСТИЕ В СЕМИНАРЕ ВОЗМОЖНО ТОЛЬКО НА ОСНОВАНИИ ОПЛАЧЕННОГО СЧЕТА ИЛИ ПОДПИСАННОГО ДОГОВОРА</t>
    </r>
  </si>
  <si>
    <t>Откуда Вы узнали о данном мероприятии?</t>
  </si>
  <si>
    <t>Выберете один из вариантов либо внесите свой ответ правее</t>
  </si>
  <si>
    <t>Комментарии/Свой вариант</t>
  </si>
  <si>
    <t>Иное</t>
  </si>
  <si>
    <t>Направил мой руководитель</t>
  </si>
  <si>
    <t>Посоветовали эксперты Главгосэкспертизы России</t>
  </si>
  <si>
    <t>Увидели на сайте Главгосэкспертизы России</t>
  </si>
  <si>
    <t>Увидели в социальных сетях</t>
  </si>
  <si>
    <t>Посоветовали коллеги</t>
  </si>
  <si>
    <t>Откуда Вы узнали про данный семинар?</t>
  </si>
  <si>
    <t>Получили рассылку по электронной почте с информацией о семинаре</t>
  </si>
  <si>
    <t>Получили письмо-приглашение за подписью начальника филиала по электронной почте</t>
  </si>
  <si>
    <t>Для участия в выбранном семинаре Вам необходимо направить письмо по электронной почте на адрес, указанныq на странице описания семинара, приложив заполненную заявку на участие  в формате MS EXCEL. В теме письма просим указывать дату проведения семинара.
По общим вопросам просьба направлять Ваши обращения на адрес edu@gge.ru
Ответственное лицо со стороны ФАУ «Главгосэкспертиза России»: Русанова Валентина Григорьевна, тел.  +7 (495) 625-95-95 доб. 3678</t>
  </si>
  <si>
    <t>Вопросы, на которые Вы бы хотели получить ответы на семинаре от представителей ФАУ «Главгосэкспертиза России»
(при наличии; вопросы можно отправить отдельно, но не менее чем за 3 дня до проведения семинара на адрес v.rusanova@gge.ru)</t>
  </si>
  <si>
    <t>Обзор рисков при обосновании проектных решений в области пожарной и
промышленной безопасности, мероприятий по ГОЧС</t>
  </si>
  <si>
    <t>Особенности проведения государственной экспертизы проектной
документации при реставрации с приспособлением для современного
использования объектов культурного наследия</t>
  </si>
  <si>
    <t>Особенности проведения инженерно-экологических изысканий и подготовки проектных решений, обеспечивающих предотвращение негативного воздействия на среду обитания и создание безопасных для человека условий труда</t>
  </si>
  <si>
    <t>Особенности подготовки проектной документации и проведения государственной экспертизы по объектам размещения и обезвреживания отходов</t>
  </si>
  <si>
    <t>Инженерная инфраструктура. Топ 10 замечаний экспертизы: от общего к частному</t>
  </si>
  <si>
    <t>Строительство и реконструкция объектов капитального строительства производственного назначения в условиях действующих предприятий</t>
  </si>
  <si>
    <t>Счет: аванс 100% за информационно-консультационные услуги в форме проведения семинара с указанием темы, даты семинара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</si>
</sst>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i/>
      <u/>
      <sz val="11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1"/>
      <color theme="8" tint="-0.499984740745262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8" tint="-0.499984740745262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i/>
      <sz val="14"/>
      <color rgb="FF0070C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/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33" xfId="0" applyFont="1" applyBorder="1" applyAlignment="1">
      <alignment horizontal="left" vertical="center" wrapText="1" indent="2"/>
    </xf>
    <xf numFmtId="0" fontId="2" fillId="0" borderId="0" xfId="0" applyFont="1"/>
    <xf numFmtId="0" fontId="0" fillId="0" borderId="0" xfId="0" applyAlignment="1"/>
    <xf numFmtId="0" fontId="18" fillId="0" borderId="0" xfId="0" applyFont="1" applyAlignment="1">
      <alignment wrapText="1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wrapText="1"/>
    </xf>
    <xf numFmtId="0" fontId="21" fillId="0" borderId="15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1" fillId="0" borderId="15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 indent="2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 indent="2"/>
    </xf>
    <xf numFmtId="0" fontId="1" fillId="5" borderId="1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0" fontId="17" fillId="10" borderId="53" xfId="0" applyFont="1" applyFill="1" applyBorder="1" applyAlignment="1">
      <alignment horizontal="center" vertical="center" wrapText="1"/>
    </xf>
    <xf numFmtId="0" fontId="21" fillId="0" borderId="43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20" fillId="11" borderId="52" xfId="0" applyFont="1" applyFill="1" applyBorder="1" applyAlignment="1">
      <alignment horizontal="center" vertical="center" wrapText="1"/>
    </xf>
    <xf numFmtId="0" fontId="20" fillId="11" borderId="53" xfId="0" applyFont="1" applyFill="1" applyBorder="1" applyAlignment="1">
      <alignment horizontal="center" vertical="center" wrapText="1"/>
    </xf>
    <xf numFmtId="0" fontId="20" fillId="11" borderId="54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21" fillId="12" borderId="15" xfId="0" applyNumberFormat="1" applyFont="1" applyFill="1" applyBorder="1" applyAlignment="1">
      <alignment horizontal="center" vertical="center" wrapText="1"/>
    </xf>
    <xf numFmtId="0" fontId="21" fillId="12" borderId="43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14" borderId="16" xfId="0" applyFont="1" applyFill="1" applyBorder="1" applyAlignment="1" applyProtection="1">
      <alignment horizontal="center" vertical="center" wrapText="1"/>
      <protection locked="0"/>
    </xf>
    <xf numFmtId="0" fontId="2" fillId="14" borderId="15" xfId="0" applyFont="1" applyFill="1" applyBorder="1" applyAlignment="1" applyProtection="1">
      <alignment horizontal="center" vertical="center" wrapText="1"/>
      <protection locked="0"/>
    </xf>
    <xf numFmtId="0" fontId="2" fillId="14" borderId="25" xfId="0" applyFont="1" applyFill="1" applyBorder="1" applyAlignment="1" applyProtection="1">
      <alignment horizontal="center" vertical="center" wrapText="1"/>
      <protection locked="0"/>
    </xf>
    <xf numFmtId="0" fontId="4" fillId="14" borderId="41" xfId="0" applyFont="1" applyFill="1" applyBorder="1" applyAlignment="1" applyProtection="1">
      <alignment horizontal="center" vertical="center" wrapText="1"/>
      <protection locked="0"/>
    </xf>
    <xf numFmtId="49" fontId="4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0" fillId="0" borderId="15" xfId="0" applyBorder="1"/>
    <xf numFmtId="0" fontId="21" fillId="0" borderId="15" xfId="0" applyFont="1" applyBorder="1"/>
    <xf numFmtId="0" fontId="0" fillId="0" borderId="50" xfId="0" applyFill="1" applyBorder="1"/>
    <xf numFmtId="0" fontId="19" fillId="10" borderId="3" xfId="0" applyFont="1" applyFill="1" applyBorder="1" applyAlignment="1">
      <alignment vertical="center" wrapText="1"/>
    </xf>
    <xf numFmtId="0" fontId="21" fillId="0" borderId="15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 indent="2"/>
    </xf>
    <xf numFmtId="0" fontId="1" fillId="0" borderId="56" xfId="0" applyFont="1" applyBorder="1" applyAlignment="1">
      <alignment horizontal="left" vertical="center" wrapText="1" indent="2"/>
    </xf>
    <xf numFmtId="0" fontId="1" fillId="0" borderId="5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Fill="1" applyBorder="1"/>
    <xf numFmtId="0" fontId="22" fillId="4" borderId="16" xfId="0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wrapText="1"/>
    </xf>
    <xf numFmtId="0" fontId="1" fillId="5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 wrapText="1"/>
    </xf>
    <xf numFmtId="0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1" fillId="16" borderId="15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4" fontId="30" fillId="0" borderId="15" xfId="0" applyNumberFormat="1" applyFont="1" applyFill="1" applyBorder="1" applyAlignment="1">
      <alignment horizontal="center" vertical="center" wrapText="1"/>
    </xf>
    <xf numFmtId="0" fontId="30" fillId="12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4" fontId="33" fillId="0" borderId="15" xfId="0" applyNumberFormat="1" applyFont="1" applyFill="1" applyBorder="1" applyAlignment="1">
      <alignment horizontal="center" vertical="center" wrapText="1"/>
    </xf>
    <xf numFmtId="0" fontId="34" fillId="1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4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4" borderId="9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4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4" fillId="14" borderId="42" xfId="0" applyFont="1" applyFill="1" applyBorder="1" applyAlignment="1" applyProtection="1">
      <alignment horizontal="center" vertical="center" wrapText="1"/>
      <protection locked="0"/>
    </xf>
    <xf numFmtId="0" fontId="4" fillId="14" borderId="34" xfId="0" applyFont="1" applyFill="1" applyBorder="1" applyAlignment="1" applyProtection="1">
      <alignment horizontal="center" vertical="center" wrapText="1"/>
      <protection locked="0"/>
    </xf>
    <xf numFmtId="0" fontId="4" fillId="14" borderId="8" xfId="0" applyFont="1" applyFill="1" applyBorder="1" applyAlignment="1" applyProtection="1">
      <alignment horizontal="center" vertical="center" wrapText="1"/>
      <protection locked="0"/>
    </xf>
    <xf numFmtId="0" fontId="4" fillId="14" borderId="20" xfId="0" applyFont="1" applyFill="1" applyBorder="1" applyAlignment="1" applyProtection="1">
      <alignment horizontal="center" vertical="center" wrapText="1"/>
      <protection locked="0"/>
    </xf>
    <xf numFmtId="0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14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14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NumberFormat="1" applyFont="1" applyBorder="1" applyAlignment="1" applyProtection="1">
      <alignment horizontal="center" vertical="center" wrapText="1"/>
      <protection locked="0"/>
    </xf>
    <xf numFmtId="0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9" fontId="2" fillId="14" borderId="8" xfId="0" quotePrefix="1" applyNumberFormat="1" applyFont="1" applyFill="1" applyBorder="1" applyAlignment="1" applyProtection="1">
      <alignment horizontal="center" vertical="center" wrapText="1"/>
      <protection locked="0"/>
    </xf>
    <xf numFmtId="49" fontId="28" fillId="14" borderId="8" xfId="1" applyNumberFormat="1" applyFont="1" applyFill="1" applyBorder="1" applyAlignment="1" applyProtection="1">
      <alignment horizontal="center" vertical="center" wrapText="1"/>
      <protection locked="0"/>
    </xf>
    <xf numFmtId="164" fontId="1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14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 applyProtection="1">
      <alignment horizontal="center" vertical="center" wrapText="1"/>
      <protection locked="0"/>
    </xf>
    <xf numFmtId="49" fontId="14" fillId="14" borderId="42" xfId="1" applyNumberFormat="1" applyFill="1" applyBorder="1" applyAlignment="1" applyProtection="1">
      <alignment horizontal="center" vertical="center" wrapText="1"/>
      <protection locked="0"/>
    </xf>
    <xf numFmtId="49" fontId="4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17" borderId="8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4" fillId="0" borderId="43" xfId="1" applyNumberFormat="1" applyBorder="1" applyAlignment="1" applyProtection="1">
      <alignment horizontal="center" vertical="center" wrapText="1"/>
      <protection locked="0"/>
    </xf>
    <xf numFmtId="0" fontId="14" fillId="0" borderId="44" xfId="1" applyNumberFormat="1" applyBorder="1" applyAlignment="1" applyProtection="1">
      <alignment horizontal="center" vertical="center" wrapText="1"/>
      <protection locked="0"/>
    </xf>
    <xf numFmtId="0" fontId="14" fillId="14" borderId="45" xfId="1" applyNumberFormat="1" applyFill="1" applyBorder="1" applyAlignment="1" applyProtection="1">
      <alignment horizontal="center" vertical="center" wrapText="1"/>
      <protection locked="0"/>
    </xf>
    <xf numFmtId="0" fontId="14" fillId="14" borderId="37" xfId="1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 wrapText="1"/>
    </xf>
    <xf numFmtId="0" fontId="20" fillId="4" borderId="9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10" borderId="46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/>
    </xf>
    <xf numFmtId="0" fontId="23" fillId="0" borderId="19" xfId="0" applyNumberFormat="1" applyFont="1" applyBorder="1" applyAlignment="1">
      <alignment horizontal="center" vertical="center" wrapText="1"/>
    </xf>
    <xf numFmtId="0" fontId="24" fillId="0" borderId="19" xfId="1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4" fillId="0" borderId="15" xfId="1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wrapText="1"/>
    </xf>
    <xf numFmtId="0" fontId="20" fillId="4" borderId="11" xfId="0" applyNumberFormat="1" applyFont="1" applyFill="1" applyBorder="1" applyAlignment="1">
      <alignment horizontal="center" vertical="center" wrapText="1"/>
    </xf>
    <xf numFmtId="0" fontId="20" fillId="4" borderId="14" xfId="0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ge.ru/upload/iblock/637/%D0%9F%D1%80%D0%B8%D0%BA%D0%B0%D0%B7%20%E2%84%96%20115%20%D0%BE%D1%82%2010.05.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81"/>
  <sheetViews>
    <sheetView tabSelected="1" topLeftCell="A16" zoomScale="70" zoomScaleNormal="70" zoomScaleSheetLayoutView="55" workbookViewId="0">
      <selection activeCell="E34" sqref="E34:L34"/>
    </sheetView>
  </sheetViews>
  <sheetFormatPr defaultColWidth="0" defaultRowHeight="15" zeroHeight="1" x14ac:dyDescent="0.25"/>
  <cols>
    <col min="1" max="1" width="3.7109375" customWidth="1"/>
    <col min="2" max="2" width="6.28515625" customWidth="1"/>
    <col min="3" max="3" width="7.7109375" customWidth="1"/>
    <col min="4" max="4" width="33.140625" customWidth="1"/>
    <col min="5" max="5" width="15" customWidth="1"/>
    <col min="6" max="6" width="26" customWidth="1"/>
    <col min="7" max="8" width="29.42578125" customWidth="1"/>
    <col min="9" max="9" width="24.28515625" customWidth="1"/>
    <col min="10" max="10" width="23.140625" customWidth="1"/>
    <col min="11" max="11" width="16.570312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25">
      <c r="B1" s="10"/>
      <c r="C1" s="10"/>
      <c r="D1" s="10"/>
      <c r="E1" s="10"/>
      <c r="F1" s="10"/>
      <c r="G1" s="10"/>
      <c r="H1" s="10"/>
      <c r="I1" s="10"/>
      <c r="J1" s="168" t="s">
        <v>79</v>
      </c>
      <c r="K1" s="168"/>
      <c r="L1" s="168"/>
    </row>
    <row r="2" spans="2:12" ht="20.25" customHeight="1" x14ac:dyDescent="0.25">
      <c r="B2" s="10"/>
      <c r="C2" s="10"/>
      <c r="D2" s="10"/>
      <c r="E2" s="10"/>
      <c r="F2" s="10"/>
      <c r="G2" s="10"/>
      <c r="H2" s="10"/>
      <c r="I2" s="10"/>
      <c r="J2" s="169"/>
      <c r="K2" s="169"/>
      <c r="L2" s="169"/>
    </row>
    <row r="3" spans="2:12" ht="40.15" customHeight="1" thickBot="1" x14ac:dyDescent="0.3">
      <c r="B3" s="111" t="s">
        <v>64</v>
      </c>
      <c r="C3" s="111"/>
      <c r="D3" s="111"/>
      <c r="E3" s="111"/>
      <c r="F3" s="111"/>
      <c r="G3" s="111"/>
      <c r="H3" s="111"/>
      <c r="I3" s="111"/>
      <c r="J3" s="112" t="s">
        <v>116</v>
      </c>
      <c r="K3" s="112"/>
      <c r="L3" s="112"/>
    </row>
    <row r="4" spans="2:12" ht="30" customHeight="1" thickBot="1" x14ac:dyDescent="0.3">
      <c r="B4" s="170" t="s">
        <v>39</v>
      </c>
      <c r="C4" s="171"/>
      <c r="D4" s="171"/>
      <c r="E4" s="171"/>
      <c r="F4" s="171"/>
      <c r="G4" s="171"/>
      <c r="H4" s="171"/>
      <c r="I4" s="171"/>
      <c r="J4" s="171"/>
      <c r="K4" s="171"/>
      <c r="L4" s="172"/>
    </row>
    <row r="5" spans="2:12" ht="32.25" hidden="1" thickBot="1" x14ac:dyDescent="0.3">
      <c r="B5" s="123">
        <v>0</v>
      </c>
      <c r="C5" s="124"/>
      <c r="D5" s="39" t="s">
        <v>36</v>
      </c>
      <c r="E5" s="128"/>
      <c r="F5" s="129"/>
      <c r="G5" s="129"/>
      <c r="H5" s="129"/>
      <c r="I5" s="129"/>
      <c r="J5" s="129"/>
      <c r="K5" s="129"/>
      <c r="L5" s="130"/>
    </row>
    <row r="6" spans="2:12" ht="37.5" hidden="1" customHeight="1" thickBot="1" x14ac:dyDescent="0.3">
      <c r="B6" s="176"/>
      <c r="C6" s="177"/>
      <c r="D6" s="190" t="s">
        <v>126</v>
      </c>
      <c r="E6" s="191"/>
      <c r="F6" s="191"/>
      <c r="G6" s="191"/>
      <c r="H6" s="191"/>
      <c r="I6" s="191"/>
      <c r="J6" s="191"/>
      <c r="K6" s="191"/>
      <c r="L6" s="192"/>
    </row>
    <row r="7" spans="2:12" ht="65.25" customHeight="1" thickBot="1" x14ac:dyDescent="0.3">
      <c r="B7" s="149" t="s">
        <v>74</v>
      </c>
      <c r="C7" s="150"/>
      <c r="D7" s="39" t="s">
        <v>38</v>
      </c>
      <c r="E7" s="142"/>
      <c r="F7" s="143"/>
      <c r="G7" s="143"/>
      <c r="H7" s="143"/>
      <c r="I7" s="143"/>
      <c r="J7" s="143"/>
      <c r="K7" s="143"/>
      <c r="L7" s="144"/>
    </row>
    <row r="8" spans="2:12" ht="52.5" customHeight="1" thickBot="1" x14ac:dyDescent="0.3">
      <c r="B8" s="149" t="s">
        <v>37</v>
      </c>
      <c r="C8" s="150"/>
      <c r="D8" s="39" t="s">
        <v>1</v>
      </c>
      <c r="E8" s="142"/>
      <c r="F8" s="143"/>
      <c r="G8" s="143"/>
      <c r="H8" s="143"/>
      <c r="I8" s="143"/>
      <c r="J8" s="143"/>
      <c r="K8" s="143"/>
      <c r="L8" s="144"/>
    </row>
    <row r="9" spans="2:12" ht="24.75" customHeight="1" thickBot="1" x14ac:dyDescent="0.3">
      <c r="B9" s="149" t="s">
        <v>30</v>
      </c>
      <c r="C9" s="150"/>
      <c r="D9" s="40" t="s">
        <v>2</v>
      </c>
      <c r="E9" s="145"/>
      <c r="F9" s="146"/>
      <c r="G9" s="146"/>
      <c r="H9" s="146"/>
      <c r="I9" s="146"/>
      <c r="J9" s="146"/>
      <c r="K9" s="146"/>
      <c r="L9" s="147"/>
    </row>
    <row r="10" spans="2:12" ht="24.75" customHeight="1" thickBot="1" x14ac:dyDescent="0.3">
      <c r="B10" s="149" t="s">
        <v>31</v>
      </c>
      <c r="C10" s="150"/>
      <c r="D10" s="41" t="s">
        <v>3</v>
      </c>
      <c r="E10" s="145"/>
      <c r="F10" s="146"/>
      <c r="G10" s="146"/>
      <c r="H10" s="146"/>
      <c r="I10" s="146"/>
      <c r="J10" s="146"/>
      <c r="K10" s="146"/>
      <c r="L10" s="147"/>
    </row>
    <row r="11" spans="2:12" ht="22.5" customHeight="1" thickBot="1" x14ac:dyDescent="0.3">
      <c r="B11" s="176" t="s">
        <v>32</v>
      </c>
      <c r="C11" s="177"/>
      <c r="D11" s="182" t="s">
        <v>153</v>
      </c>
      <c r="E11" s="183"/>
      <c r="F11" s="183"/>
      <c r="G11" s="183"/>
      <c r="H11" s="183"/>
      <c r="I11" s="183"/>
      <c r="J11" s="183"/>
      <c r="K11" s="183"/>
      <c r="L11" s="184"/>
    </row>
    <row r="12" spans="2:12" ht="77.650000000000006" customHeight="1" thickBot="1" x14ac:dyDescent="0.3">
      <c r="B12" s="176"/>
      <c r="C12" s="177"/>
      <c r="D12" s="204" t="s">
        <v>10</v>
      </c>
      <c r="E12" s="205"/>
      <c r="F12" s="45" t="s">
        <v>84</v>
      </c>
      <c r="G12" s="45" t="s">
        <v>12</v>
      </c>
      <c r="H12" s="45" t="s">
        <v>13</v>
      </c>
      <c r="I12" s="204" t="s">
        <v>129</v>
      </c>
      <c r="J12" s="206"/>
      <c r="K12" s="206"/>
      <c r="L12" s="205"/>
    </row>
    <row r="13" spans="2:12" ht="85.5" customHeight="1" thickBot="1" x14ac:dyDescent="0.3">
      <c r="B13" s="176"/>
      <c r="C13" s="177"/>
      <c r="D13" s="128"/>
      <c r="E13" s="130"/>
      <c r="F13" s="72"/>
      <c r="G13" s="72"/>
      <c r="H13" s="72"/>
      <c r="I13" s="128"/>
      <c r="J13" s="129"/>
      <c r="K13" s="129"/>
      <c r="L13" s="130"/>
    </row>
    <row r="14" spans="2:12" ht="23.65" hidden="1" customHeight="1" thickBot="1" x14ac:dyDescent="0.3">
      <c r="B14" s="125"/>
      <c r="C14" s="126"/>
      <c r="D14" s="180"/>
      <c r="E14" s="180"/>
      <c r="F14" s="180"/>
      <c r="G14" s="180"/>
      <c r="H14" s="180"/>
      <c r="I14" s="180"/>
      <c r="J14" s="180"/>
      <c r="K14" s="180"/>
      <c r="L14" s="181"/>
    </row>
    <row r="15" spans="2:12" ht="21" thickBot="1" x14ac:dyDescent="0.3">
      <c r="B15" s="133" t="s">
        <v>40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5"/>
    </row>
    <row r="16" spans="2:12" ht="116.25" customHeight="1" x14ac:dyDescent="0.25">
      <c r="B16" s="201"/>
      <c r="C16" s="202"/>
      <c r="D16" s="203"/>
      <c r="E16" s="3" t="s">
        <v>16</v>
      </c>
      <c r="F16" s="3" t="s">
        <v>18</v>
      </c>
      <c r="G16" s="3" t="s">
        <v>19</v>
      </c>
      <c r="H16" s="3" t="s">
        <v>134</v>
      </c>
      <c r="I16" s="3" t="s">
        <v>135</v>
      </c>
      <c r="J16" s="3" t="s">
        <v>100</v>
      </c>
      <c r="K16" s="3" t="s">
        <v>101</v>
      </c>
      <c r="L16" s="4" t="s">
        <v>102</v>
      </c>
    </row>
    <row r="17" spans="2:12" ht="49.5" customHeight="1" x14ac:dyDescent="0.25">
      <c r="B17" s="185" t="s">
        <v>33</v>
      </c>
      <c r="C17" s="186"/>
      <c r="D17" s="46" t="s">
        <v>69</v>
      </c>
      <c r="E17" s="97"/>
      <c r="F17" s="73"/>
      <c r="G17" s="73"/>
      <c r="H17" s="73"/>
      <c r="I17" s="73"/>
      <c r="J17" s="73"/>
      <c r="K17" s="73"/>
      <c r="L17" s="74"/>
    </row>
    <row r="18" spans="2:12" ht="31.5" x14ac:dyDescent="0.25">
      <c r="B18" s="187" t="s">
        <v>34</v>
      </c>
      <c r="C18" s="188"/>
      <c r="D18" s="46" t="s">
        <v>70</v>
      </c>
      <c r="E18" s="98"/>
      <c r="F18" s="66"/>
      <c r="G18" s="66"/>
      <c r="H18" s="66"/>
      <c r="I18" s="66"/>
      <c r="J18" s="66"/>
      <c r="K18" s="66"/>
      <c r="L18" s="67"/>
    </row>
    <row r="19" spans="2:12" ht="19.149999999999999" customHeight="1" thickBot="1" x14ac:dyDescent="0.3">
      <c r="B19" s="125"/>
      <c r="C19" s="189"/>
      <c r="D19" s="178" t="s">
        <v>41</v>
      </c>
      <c r="E19" s="178"/>
      <c r="F19" s="178"/>
      <c r="G19" s="178"/>
      <c r="H19" s="178"/>
      <c r="I19" s="178"/>
      <c r="J19" s="178"/>
      <c r="K19" s="178"/>
      <c r="L19" s="179"/>
    </row>
    <row r="20" spans="2:12" ht="16.5" thickBot="1" x14ac:dyDescent="0.3">
      <c r="B20" s="149" t="s">
        <v>35</v>
      </c>
      <c r="C20" s="150"/>
      <c r="D20" s="47" t="s">
        <v>27</v>
      </c>
      <c r="E20" s="173"/>
      <c r="F20" s="174"/>
      <c r="G20" s="174"/>
      <c r="H20" s="174"/>
      <c r="I20" s="174"/>
      <c r="J20" s="174"/>
      <c r="K20" s="174"/>
      <c r="L20" s="175"/>
    </row>
    <row r="21" spans="2:12" ht="16.5" thickBot="1" x14ac:dyDescent="0.3">
      <c r="B21" s="149" t="s">
        <v>42</v>
      </c>
      <c r="C21" s="150"/>
      <c r="D21" s="47" t="s">
        <v>22</v>
      </c>
      <c r="E21" s="142"/>
      <c r="F21" s="143"/>
      <c r="G21" s="143"/>
      <c r="H21" s="143"/>
      <c r="I21" s="143"/>
      <c r="J21" s="143"/>
      <c r="K21" s="143"/>
      <c r="L21" s="144"/>
    </row>
    <row r="22" spans="2:12" ht="15.75" customHeight="1" thickBot="1" x14ac:dyDescent="0.3">
      <c r="B22" s="149" t="s">
        <v>43</v>
      </c>
      <c r="C22" s="150"/>
      <c r="D22" s="47" t="s">
        <v>4</v>
      </c>
      <c r="E22" s="193"/>
      <c r="F22" s="146"/>
      <c r="G22" s="146"/>
      <c r="H22" s="146"/>
      <c r="I22" s="146"/>
      <c r="J22" s="146"/>
      <c r="K22" s="146"/>
      <c r="L22" s="147"/>
    </row>
    <row r="23" spans="2:12" ht="36" customHeight="1" thickBot="1" x14ac:dyDescent="0.3">
      <c r="B23" s="149" t="s">
        <v>45</v>
      </c>
      <c r="C23" s="150"/>
      <c r="D23" s="47" t="s">
        <v>5</v>
      </c>
      <c r="E23" s="193"/>
      <c r="F23" s="146"/>
      <c r="G23" s="146"/>
      <c r="H23" s="146"/>
      <c r="I23" s="146"/>
      <c r="J23" s="146"/>
      <c r="K23" s="146"/>
      <c r="L23" s="147"/>
    </row>
    <row r="24" spans="2:12" ht="15.75" customHeight="1" thickBot="1" x14ac:dyDescent="0.3">
      <c r="B24" s="149" t="s">
        <v>46</v>
      </c>
      <c r="C24" s="150"/>
      <c r="D24" s="40" t="s">
        <v>6</v>
      </c>
      <c r="E24" s="145"/>
      <c r="F24" s="146"/>
      <c r="G24" s="146"/>
      <c r="H24" s="146"/>
      <c r="I24" s="146"/>
      <c r="J24" s="146"/>
      <c r="K24" s="146"/>
      <c r="L24" s="147"/>
    </row>
    <row r="25" spans="2:12" ht="15.75" customHeight="1" thickBot="1" x14ac:dyDescent="0.3">
      <c r="B25" s="149" t="s">
        <v>47</v>
      </c>
      <c r="C25" s="150"/>
      <c r="D25" s="47" t="s">
        <v>23</v>
      </c>
      <c r="E25" s="207"/>
      <c r="F25" s="208"/>
      <c r="G25" s="208"/>
      <c r="H25" s="208"/>
      <c r="I25" s="208"/>
      <c r="J25" s="208"/>
      <c r="K25" s="208"/>
      <c r="L25" s="209"/>
    </row>
    <row r="26" spans="2:12" ht="15.75" customHeight="1" thickBot="1" x14ac:dyDescent="0.3">
      <c r="B26" s="149" t="s">
        <v>48</v>
      </c>
      <c r="C26" s="150"/>
      <c r="D26" s="47" t="s">
        <v>24</v>
      </c>
      <c r="E26" s="207"/>
      <c r="F26" s="208"/>
      <c r="G26" s="208"/>
      <c r="H26" s="208"/>
      <c r="I26" s="208"/>
      <c r="J26" s="208"/>
      <c r="K26" s="208"/>
      <c r="L26" s="209"/>
    </row>
    <row r="27" spans="2:12" ht="16.5" thickBot="1" x14ac:dyDescent="0.3">
      <c r="B27" s="149" t="s">
        <v>49</v>
      </c>
      <c r="C27" s="150"/>
      <c r="D27" s="47" t="s">
        <v>25</v>
      </c>
      <c r="E27" s="207"/>
      <c r="F27" s="208"/>
      <c r="G27" s="208"/>
      <c r="H27" s="208"/>
      <c r="I27" s="208"/>
      <c r="J27" s="208"/>
      <c r="K27" s="208"/>
      <c r="L27" s="209"/>
    </row>
    <row r="28" spans="2:12" ht="16.5" thickBot="1" x14ac:dyDescent="0.3">
      <c r="B28" s="149" t="s">
        <v>50</v>
      </c>
      <c r="C28" s="150"/>
      <c r="D28" s="47" t="s">
        <v>103</v>
      </c>
      <c r="E28" s="207"/>
      <c r="F28" s="208"/>
      <c r="G28" s="208"/>
      <c r="H28" s="208"/>
      <c r="I28" s="208"/>
      <c r="J28" s="208"/>
      <c r="K28" s="208"/>
      <c r="L28" s="209"/>
    </row>
    <row r="29" spans="2:12" ht="15.75" customHeight="1" thickBot="1" x14ac:dyDescent="0.3">
      <c r="B29" s="149" t="s">
        <v>51</v>
      </c>
      <c r="C29" s="150"/>
      <c r="D29" s="47" t="s">
        <v>26</v>
      </c>
      <c r="E29" s="207"/>
      <c r="F29" s="208"/>
      <c r="G29" s="208"/>
      <c r="H29" s="208"/>
      <c r="I29" s="208"/>
      <c r="J29" s="208"/>
      <c r="K29" s="208"/>
      <c r="L29" s="209"/>
    </row>
    <row r="30" spans="2:12" ht="53.65" customHeight="1" thickBot="1" x14ac:dyDescent="0.3">
      <c r="B30" s="149" t="s">
        <v>52</v>
      </c>
      <c r="C30" s="150"/>
      <c r="D30" s="47" t="s">
        <v>78</v>
      </c>
      <c r="E30" s="210"/>
      <c r="F30" s="211"/>
      <c r="G30" s="211"/>
      <c r="H30" s="211"/>
      <c r="I30" s="211"/>
      <c r="J30" s="211"/>
      <c r="K30" s="211"/>
      <c r="L30" s="212"/>
    </row>
    <row r="31" spans="2:12" ht="37.5" customHeight="1" thickBot="1" x14ac:dyDescent="0.3">
      <c r="B31" s="149" t="s">
        <v>53</v>
      </c>
      <c r="C31" s="150"/>
      <c r="D31" s="91" t="s">
        <v>147</v>
      </c>
      <c r="E31" s="213"/>
      <c r="F31" s="143"/>
      <c r="G31" s="143"/>
      <c r="H31" s="143"/>
      <c r="I31" s="143"/>
      <c r="J31" s="143"/>
      <c r="K31" s="143"/>
      <c r="L31" s="144"/>
    </row>
    <row r="32" spans="2:12" ht="22.9" customHeight="1" thickBot="1" x14ac:dyDescent="0.3">
      <c r="B32" s="149" t="s">
        <v>54</v>
      </c>
      <c r="C32" s="150"/>
      <c r="D32" s="39" t="s">
        <v>15</v>
      </c>
      <c r="E32" s="194"/>
      <c r="F32" s="146"/>
      <c r="G32" s="146"/>
      <c r="H32" s="146"/>
      <c r="I32" s="146"/>
      <c r="J32" s="146"/>
      <c r="K32" s="146"/>
      <c r="L32" s="147"/>
    </row>
    <row r="33" spans="2:12" ht="49.15" customHeight="1" thickBot="1" x14ac:dyDescent="0.3">
      <c r="B33" s="133" t="s">
        <v>44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5"/>
    </row>
    <row r="34" spans="2:12" ht="25.5" customHeight="1" thickBot="1" x14ac:dyDescent="0.3">
      <c r="B34" s="149" t="s">
        <v>113</v>
      </c>
      <c r="C34" s="150"/>
      <c r="D34" s="47" t="s">
        <v>7</v>
      </c>
      <c r="E34" s="195">
        <v>46134</v>
      </c>
      <c r="F34" s="196"/>
      <c r="G34" s="196"/>
      <c r="H34" s="196"/>
      <c r="I34" s="196"/>
      <c r="J34" s="196"/>
      <c r="K34" s="196"/>
      <c r="L34" s="197"/>
    </row>
    <row r="35" spans="2:12" ht="65.45" customHeight="1" thickBot="1" x14ac:dyDescent="0.3">
      <c r="B35" s="149" t="s">
        <v>114</v>
      </c>
      <c r="C35" s="150"/>
      <c r="D35" s="47" t="s">
        <v>8</v>
      </c>
      <c r="E35" s="198" t="str">
        <f>IF(ISERROR(VLOOKUP(E34,S!D:F,3,FALSE)),"Семинар не найден в расписании",VLOOKUP(E34,S!D:F,3,FALSE))</f>
        <v>Особенности проведения государственной экспертизы проектной
документации при реставрации с приспособлением для современного
использования объектов культурного наследия</v>
      </c>
      <c r="F35" s="199"/>
      <c r="G35" s="199"/>
      <c r="H35" s="199"/>
      <c r="I35" s="199"/>
      <c r="J35" s="199"/>
      <c r="K35" s="199"/>
      <c r="L35" s="200"/>
    </row>
    <row r="36" spans="2:12" ht="24.75" customHeight="1" thickBot="1" x14ac:dyDescent="0.3">
      <c r="B36" s="123" t="s">
        <v>55</v>
      </c>
      <c r="C36" s="124"/>
      <c r="D36" s="39" t="s">
        <v>9</v>
      </c>
      <c r="E36" s="128" t="s">
        <v>148</v>
      </c>
      <c r="F36" s="129"/>
      <c r="G36" s="129"/>
      <c r="H36" s="129"/>
      <c r="I36" s="129"/>
      <c r="J36" s="129"/>
      <c r="K36" s="129"/>
      <c r="L36" s="130"/>
    </row>
    <row r="37" spans="2:12" ht="38.25" customHeight="1" thickBot="1" x14ac:dyDescent="0.3">
      <c r="B37" s="125"/>
      <c r="C37" s="126"/>
      <c r="D37" s="214" t="s">
        <v>155</v>
      </c>
      <c r="E37" s="180"/>
      <c r="F37" s="180"/>
      <c r="G37" s="180"/>
      <c r="H37" s="180"/>
      <c r="I37" s="180"/>
      <c r="J37" s="180"/>
      <c r="K37" s="180"/>
      <c r="L37" s="181"/>
    </row>
    <row r="38" spans="2:12" ht="65.650000000000006" customHeight="1" thickBot="1" x14ac:dyDescent="0.3">
      <c r="B38" s="149" t="s">
        <v>56</v>
      </c>
      <c r="C38" s="150"/>
      <c r="D38" s="47" t="s">
        <v>76</v>
      </c>
      <c r="E38" s="128">
        <v>1</v>
      </c>
      <c r="F38" s="129"/>
      <c r="G38" s="129"/>
      <c r="H38" s="129"/>
      <c r="I38" s="129"/>
      <c r="J38" s="129"/>
      <c r="K38" s="129"/>
      <c r="L38" s="130"/>
    </row>
    <row r="39" spans="2:12" ht="54" customHeight="1" thickBot="1" x14ac:dyDescent="0.3">
      <c r="B39" s="123" t="s">
        <v>57</v>
      </c>
      <c r="C39" s="124"/>
      <c r="D39" s="39" t="s">
        <v>65</v>
      </c>
      <c r="E39" s="128" t="s">
        <v>130</v>
      </c>
      <c r="F39" s="129"/>
      <c r="G39" s="129"/>
      <c r="H39" s="129"/>
      <c r="I39" s="129"/>
      <c r="J39" s="129"/>
      <c r="K39" s="129"/>
      <c r="L39" s="130"/>
    </row>
    <row r="40" spans="2:12" ht="88.5" customHeight="1" thickBot="1" x14ac:dyDescent="0.3">
      <c r="B40" s="125"/>
      <c r="C40" s="126"/>
      <c r="D40" s="120" t="s">
        <v>156</v>
      </c>
      <c r="E40" s="121"/>
      <c r="F40" s="121"/>
      <c r="G40" s="121"/>
      <c r="H40" s="121"/>
      <c r="I40" s="121"/>
      <c r="J40" s="121"/>
      <c r="K40" s="121"/>
      <c r="L40" s="122"/>
    </row>
    <row r="41" spans="2:12" ht="63.4" customHeight="1" thickBot="1" x14ac:dyDescent="0.3">
      <c r="B41" s="156" t="s">
        <v>63</v>
      </c>
      <c r="C41" s="133" t="s">
        <v>66</v>
      </c>
      <c r="D41" s="134"/>
      <c r="E41" s="134"/>
      <c r="F41" s="134"/>
      <c r="G41" s="134"/>
      <c r="H41" s="134"/>
      <c r="I41" s="134"/>
      <c r="J41" s="134"/>
      <c r="K41" s="134"/>
      <c r="L41" s="135"/>
    </row>
    <row r="42" spans="2:12" ht="119.25" customHeight="1" thickBot="1" x14ac:dyDescent="0.3">
      <c r="B42" s="157"/>
      <c r="C42" s="2" t="s">
        <v>0</v>
      </c>
      <c r="D42" s="149" t="s">
        <v>10</v>
      </c>
      <c r="E42" s="150"/>
      <c r="F42" s="1" t="s">
        <v>11</v>
      </c>
      <c r="G42" s="1" t="s">
        <v>12</v>
      </c>
      <c r="H42" s="149" t="s">
        <v>13</v>
      </c>
      <c r="I42" s="150"/>
      <c r="J42" s="1" t="s">
        <v>14</v>
      </c>
      <c r="K42" s="149" t="s">
        <v>15</v>
      </c>
      <c r="L42" s="150"/>
    </row>
    <row r="43" spans="2:12" ht="22.5" customHeight="1" x14ac:dyDescent="0.25">
      <c r="B43" s="157"/>
      <c r="C43" s="84">
        <v>1</v>
      </c>
      <c r="D43" s="151"/>
      <c r="E43" s="152"/>
      <c r="F43" s="96"/>
      <c r="G43" s="96"/>
      <c r="H43" s="167"/>
      <c r="I43" s="167"/>
      <c r="J43" s="96"/>
      <c r="K43" s="226"/>
      <c r="L43" s="227"/>
    </row>
    <row r="44" spans="2:12" ht="15.75" x14ac:dyDescent="0.25">
      <c r="B44" s="157"/>
      <c r="C44" s="85">
        <v>2</v>
      </c>
      <c r="D44" s="131"/>
      <c r="E44" s="132"/>
      <c r="F44" s="68"/>
      <c r="G44" s="68"/>
      <c r="H44" s="131"/>
      <c r="I44" s="132"/>
      <c r="J44" s="68"/>
      <c r="K44" s="224"/>
      <c r="L44" s="225"/>
    </row>
    <row r="45" spans="2:12" ht="15.75" x14ac:dyDescent="0.25">
      <c r="B45" s="157"/>
      <c r="C45" s="85">
        <v>3</v>
      </c>
      <c r="D45" s="131"/>
      <c r="E45" s="132"/>
      <c r="F45" s="68"/>
      <c r="G45" s="68"/>
      <c r="H45" s="131"/>
      <c r="I45" s="132"/>
      <c r="J45" s="69"/>
      <c r="K45" s="224"/>
      <c r="L45" s="225"/>
    </row>
    <row r="46" spans="2:12" ht="15.75" x14ac:dyDescent="0.25">
      <c r="B46" s="157"/>
      <c r="C46" s="85">
        <v>4</v>
      </c>
      <c r="D46" s="131"/>
      <c r="E46" s="132"/>
      <c r="F46" s="68"/>
      <c r="G46" s="68"/>
      <c r="H46" s="131"/>
      <c r="I46" s="132"/>
      <c r="J46" s="68"/>
      <c r="K46" s="224"/>
      <c r="L46" s="225"/>
    </row>
    <row r="47" spans="2:12" ht="15.75" x14ac:dyDescent="0.25">
      <c r="B47" s="157"/>
      <c r="C47" s="85">
        <v>5</v>
      </c>
      <c r="D47" s="131"/>
      <c r="E47" s="132"/>
      <c r="F47" s="68"/>
      <c r="G47" s="68"/>
      <c r="H47" s="131"/>
      <c r="I47" s="132"/>
      <c r="J47" s="68"/>
      <c r="K47" s="224"/>
      <c r="L47" s="225"/>
    </row>
    <row r="48" spans="2:12" ht="15.75" x14ac:dyDescent="0.25">
      <c r="B48" s="157"/>
      <c r="C48" s="85">
        <v>6</v>
      </c>
      <c r="D48" s="131"/>
      <c r="E48" s="132"/>
      <c r="F48" s="68"/>
      <c r="G48" s="68"/>
      <c r="H48" s="131"/>
      <c r="I48" s="132"/>
      <c r="J48" s="68"/>
      <c r="K48" s="224"/>
      <c r="L48" s="225"/>
    </row>
    <row r="49" spans="2:12" ht="15.75" x14ac:dyDescent="0.25">
      <c r="B49" s="157"/>
      <c r="C49" s="85">
        <v>7</v>
      </c>
      <c r="D49" s="131"/>
      <c r="E49" s="132"/>
      <c r="F49" s="68"/>
      <c r="G49" s="68"/>
      <c r="H49" s="131"/>
      <c r="I49" s="132"/>
      <c r="J49" s="68"/>
      <c r="K49" s="224"/>
      <c r="L49" s="225"/>
    </row>
    <row r="50" spans="2:12" ht="15.75" x14ac:dyDescent="0.25">
      <c r="B50" s="157"/>
      <c r="C50" s="85">
        <v>8</v>
      </c>
      <c r="D50" s="131"/>
      <c r="E50" s="132"/>
      <c r="F50" s="68"/>
      <c r="G50" s="68"/>
      <c r="H50" s="131"/>
      <c r="I50" s="132"/>
      <c r="J50" s="68"/>
      <c r="K50" s="224"/>
      <c r="L50" s="225"/>
    </row>
    <row r="51" spans="2:12" ht="15.75" x14ac:dyDescent="0.25">
      <c r="B51" s="157"/>
      <c r="C51" s="85">
        <v>9</v>
      </c>
      <c r="D51" s="131"/>
      <c r="E51" s="132"/>
      <c r="F51" s="68"/>
      <c r="G51" s="68"/>
      <c r="H51" s="131"/>
      <c r="I51" s="132"/>
      <c r="J51" s="68"/>
      <c r="K51" s="224"/>
      <c r="L51" s="225"/>
    </row>
    <row r="52" spans="2:12" ht="16.5" thickBot="1" x14ac:dyDescent="0.3">
      <c r="B52" s="158"/>
      <c r="C52" s="86">
        <v>10</v>
      </c>
      <c r="D52" s="165"/>
      <c r="E52" s="166"/>
      <c r="F52" s="70"/>
      <c r="G52" s="70"/>
      <c r="H52" s="165"/>
      <c r="I52" s="166"/>
      <c r="J52" s="70"/>
      <c r="K52" s="224"/>
      <c r="L52" s="225"/>
    </row>
    <row r="53" spans="2:12" ht="39.75" customHeight="1" thickBot="1" x14ac:dyDescent="0.3">
      <c r="B53" s="156" t="s">
        <v>72</v>
      </c>
      <c r="C53" s="83" t="s">
        <v>0</v>
      </c>
      <c r="D53" s="159" t="s">
        <v>170</v>
      </c>
      <c r="E53" s="160"/>
      <c r="F53" s="160"/>
      <c r="G53" s="160"/>
      <c r="H53" s="160"/>
      <c r="I53" s="160"/>
      <c r="J53" s="160"/>
      <c r="K53" s="160"/>
      <c r="L53" s="161"/>
    </row>
    <row r="54" spans="2:12" ht="15.75" x14ac:dyDescent="0.25">
      <c r="B54" s="157"/>
      <c r="C54" s="6">
        <v>1</v>
      </c>
      <c r="D54" s="162"/>
      <c r="E54" s="163"/>
      <c r="F54" s="163"/>
      <c r="G54" s="163"/>
      <c r="H54" s="163"/>
      <c r="I54" s="163"/>
      <c r="J54" s="163"/>
      <c r="K54" s="163"/>
      <c r="L54" s="164"/>
    </row>
    <row r="55" spans="2:12" ht="15.75" x14ac:dyDescent="0.25">
      <c r="B55" s="157"/>
      <c r="C55" s="7">
        <v>2</v>
      </c>
      <c r="D55" s="117"/>
      <c r="E55" s="118"/>
      <c r="F55" s="118"/>
      <c r="G55" s="118"/>
      <c r="H55" s="118"/>
      <c r="I55" s="118"/>
      <c r="J55" s="118"/>
      <c r="K55" s="118"/>
      <c r="L55" s="119"/>
    </row>
    <row r="56" spans="2:12" ht="15.75" x14ac:dyDescent="0.25">
      <c r="B56" s="157"/>
      <c r="C56" s="7">
        <v>3</v>
      </c>
      <c r="D56" s="117"/>
      <c r="E56" s="118"/>
      <c r="F56" s="118"/>
      <c r="G56" s="118"/>
      <c r="H56" s="118"/>
      <c r="I56" s="118"/>
      <c r="J56" s="118"/>
      <c r="K56" s="118"/>
      <c r="L56" s="119"/>
    </row>
    <row r="57" spans="2:12" ht="15.75" x14ac:dyDescent="0.25">
      <c r="B57" s="157"/>
      <c r="C57" s="7">
        <v>4</v>
      </c>
      <c r="D57" s="117"/>
      <c r="E57" s="118"/>
      <c r="F57" s="118"/>
      <c r="G57" s="118"/>
      <c r="H57" s="118"/>
      <c r="I57" s="118"/>
      <c r="J57" s="118"/>
      <c r="K57" s="118"/>
      <c r="L57" s="119"/>
    </row>
    <row r="58" spans="2:12" ht="16.5" thickBot="1" x14ac:dyDescent="0.3">
      <c r="B58" s="158"/>
      <c r="C58" s="8">
        <v>5</v>
      </c>
      <c r="D58" s="114"/>
      <c r="E58" s="115"/>
      <c r="F58" s="115"/>
      <c r="G58" s="115"/>
      <c r="H58" s="115"/>
      <c r="I58" s="115"/>
      <c r="J58" s="115"/>
      <c r="K58" s="115"/>
      <c r="L58" s="116"/>
    </row>
    <row r="59" spans="2:12" ht="15.4" customHeight="1" thickBot="1" x14ac:dyDescent="0.3">
      <c r="B59" s="153" t="s">
        <v>28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5"/>
    </row>
    <row r="60" spans="2:12" ht="32.25" thickBot="1" x14ac:dyDescent="0.3">
      <c r="B60" s="123" t="s">
        <v>73</v>
      </c>
      <c r="C60" s="124"/>
      <c r="D60" s="204" t="s">
        <v>10</v>
      </c>
      <c r="E60" s="215"/>
      <c r="F60" s="48" t="s">
        <v>11</v>
      </c>
      <c r="G60" s="48" t="s">
        <v>12</v>
      </c>
      <c r="H60" s="216" t="s">
        <v>13</v>
      </c>
      <c r="I60" s="216"/>
      <c r="J60" s="48" t="s">
        <v>14</v>
      </c>
      <c r="K60" s="216" t="s">
        <v>15</v>
      </c>
      <c r="L60" s="217"/>
    </row>
    <row r="61" spans="2:12" ht="23.25" customHeight="1" thickBot="1" x14ac:dyDescent="0.3">
      <c r="B61" s="136"/>
      <c r="C61" s="137"/>
      <c r="D61" s="140"/>
      <c r="E61" s="141"/>
      <c r="F61" s="75"/>
      <c r="G61" s="75"/>
      <c r="H61" s="138"/>
      <c r="I61" s="139"/>
      <c r="J61" s="76"/>
      <c r="K61" s="219"/>
      <c r="L61" s="220"/>
    </row>
    <row r="62" spans="2:12" ht="22.5" customHeight="1" thickBot="1" x14ac:dyDescent="0.3">
      <c r="B62" s="221" t="s">
        <v>157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3"/>
    </row>
    <row r="63" spans="2:12" ht="16.5" thickBot="1" x14ac:dyDescent="0.3">
      <c r="B63" s="123">
        <v>29</v>
      </c>
      <c r="C63" s="124"/>
      <c r="D63" s="204" t="s">
        <v>158</v>
      </c>
      <c r="E63" s="206"/>
      <c r="F63" s="206"/>
      <c r="G63" s="206"/>
      <c r="H63" s="206"/>
      <c r="I63" s="206"/>
      <c r="J63" s="215"/>
      <c r="K63" s="216" t="s">
        <v>159</v>
      </c>
      <c r="L63" s="217"/>
    </row>
    <row r="64" spans="2:12" ht="35.25" customHeight="1" thickBot="1" x14ac:dyDescent="0.3">
      <c r="B64" s="136"/>
      <c r="C64" s="137"/>
      <c r="D64" s="140" t="s">
        <v>165</v>
      </c>
      <c r="E64" s="218"/>
      <c r="F64" s="218"/>
      <c r="G64" s="218"/>
      <c r="H64" s="218"/>
      <c r="I64" s="218"/>
      <c r="J64" s="141"/>
      <c r="K64" s="219"/>
      <c r="L64" s="220"/>
    </row>
    <row r="65" spans="2:12" ht="22.5" customHeight="1" x14ac:dyDescent="0.25"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2:12" ht="16.5" customHeight="1" x14ac:dyDescent="0.25">
      <c r="B66" s="127" t="s">
        <v>150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</row>
    <row r="67" spans="2:12" ht="35.25" customHeight="1" x14ac:dyDescent="0.25">
      <c r="B67" s="148" t="s">
        <v>132</v>
      </c>
      <c r="C67" s="148"/>
      <c r="D67" s="148"/>
      <c r="E67" s="148"/>
      <c r="F67" s="148"/>
      <c r="G67" s="148"/>
      <c r="H67" s="148"/>
      <c r="I67" s="148"/>
      <c r="J67" s="148"/>
      <c r="K67" s="148"/>
      <c r="L67" s="148"/>
    </row>
    <row r="68" spans="2:12" ht="73.5" customHeight="1" x14ac:dyDescent="0.25">
      <c r="B68" s="110" t="s">
        <v>169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2:12" ht="40.5" customHeight="1" x14ac:dyDescent="0.25">
      <c r="B69" s="109" t="s">
        <v>152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</row>
    <row r="70" spans="2:12" ht="45.75" customHeight="1" x14ac:dyDescent="0.25">
      <c r="B70" s="109" t="s">
        <v>151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</row>
    <row r="71" spans="2:12" x14ac:dyDescent="0.25"/>
    <row r="72" spans="2:12" x14ac:dyDescent="0.25"/>
    <row r="73" spans="2:12" x14ac:dyDescent="0.25"/>
    <row r="74" spans="2:12" x14ac:dyDescent="0.25"/>
    <row r="75" spans="2:12" x14ac:dyDescent="0.25"/>
    <row r="76" spans="2:12" x14ac:dyDescent="0.25"/>
    <row r="77" spans="2:12" x14ac:dyDescent="0.25"/>
    <row r="78" spans="2:12" x14ac:dyDescent="0.25"/>
    <row r="79" spans="2:12" x14ac:dyDescent="0.25"/>
    <row r="80" spans="2:12" x14ac:dyDescent="0.25"/>
    <row r="81" x14ac:dyDescent="0.25"/>
  </sheetData>
  <mergeCells count="129">
    <mergeCell ref="B63:C64"/>
    <mergeCell ref="D63:J63"/>
    <mergeCell ref="K63:L63"/>
    <mergeCell ref="D64:J64"/>
    <mergeCell ref="K64:L64"/>
    <mergeCell ref="B62:L62"/>
    <mergeCell ref="K50:L50"/>
    <mergeCell ref="K51:L51"/>
    <mergeCell ref="K42:L42"/>
    <mergeCell ref="K61:L61"/>
    <mergeCell ref="D60:E60"/>
    <mergeCell ref="H60:I60"/>
    <mergeCell ref="K52:L52"/>
    <mergeCell ref="K43:L43"/>
    <mergeCell ref="D48:E48"/>
    <mergeCell ref="K44:L44"/>
    <mergeCell ref="K45:L45"/>
    <mergeCell ref="K46:L46"/>
    <mergeCell ref="K47:L47"/>
    <mergeCell ref="K48:L48"/>
    <mergeCell ref="K49:L49"/>
    <mergeCell ref="D56:L56"/>
    <mergeCell ref="K60:L60"/>
    <mergeCell ref="H52:I52"/>
    <mergeCell ref="B38:C38"/>
    <mergeCell ref="B27:C27"/>
    <mergeCell ref="B29:C29"/>
    <mergeCell ref="B31:C31"/>
    <mergeCell ref="B32:C32"/>
    <mergeCell ref="B34:C34"/>
    <mergeCell ref="B24:C24"/>
    <mergeCell ref="B25:C25"/>
    <mergeCell ref="B26:C26"/>
    <mergeCell ref="B33:L33"/>
    <mergeCell ref="E38:L38"/>
    <mergeCell ref="E36:L36"/>
    <mergeCell ref="E28:L28"/>
    <mergeCell ref="B28:C28"/>
    <mergeCell ref="B30:C30"/>
    <mergeCell ref="E30:L30"/>
    <mergeCell ref="E24:L24"/>
    <mergeCell ref="E25:L25"/>
    <mergeCell ref="E26:L26"/>
    <mergeCell ref="E27:L27"/>
    <mergeCell ref="E29:L29"/>
    <mergeCell ref="E31:L31"/>
    <mergeCell ref="B36:C37"/>
    <mergeCell ref="D37:L37"/>
    <mergeCell ref="E35:L35"/>
    <mergeCell ref="B16:D16"/>
    <mergeCell ref="D12:E12"/>
    <mergeCell ref="I12:L12"/>
    <mergeCell ref="D13:E13"/>
    <mergeCell ref="E22:L22"/>
    <mergeCell ref="B20:C20"/>
    <mergeCell ref="B10:C10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E23:L23"/>
    <mergeCell ref="E32:L32"/>
    <mergeCell ref="E34:L34"/>
    <mergeCell ref="D43:E43"/>
    <mergeCell ref="B59:L59"/>
    <mergeCell ref="B53:B58"/>
    <mergeCell ref="D53:L53"/>
    <mergeCell ref="D54:L54"/>
    <mergeCell ref="B41:B52"/>
    <mergeCell ref="D42:E42"/>
    <mergeCell ref="D44:E44"/>
    <mergeCell ref="D45:E45"/>
    <mergeCell ref="D46:E46"/>
    <mergeCell ref="D49:E49"/>
    <mergeCell ref="H45:I45"/>
    <mergeCell ref="D55:L55"/>
    <mergeCell ref="H48:I48"/>
    <mergeCell ref="H46:I46"/>
    <mergeCell ref="H49:I49"/>
    <mergeCell ref="D50:E50"/>
    <mergeCell ref="H44:I44"/>
    <mergeCell ref="H42:I42"/>
    <mergeCell ref="D51:E51"/>
    <mergeCell ref="H51:I51"/>
    <mergeCell ref="D52:E52"/>
    <mergeCell ref="H43:I43"/>
    <mergeCell ref="B70:L70"/>
    <mergeCell ref="B68:L68"/>
    <mergeCell ref="B3:I3"/>
    <mergeCell ref="J3:L3"/>
    <mergeCell ref="B69:L69"/>
    <mergeCell ref="B65:L65"/>
    <mergeCell ref="D58:L58"/>
    <mergeCell ref="D57:L57"/>
    <mergeCell ref="D40:L40"/>
    <mergeCell ref="B39:C40"/>
    <mergeCell ref="B66:L66"/>
    <mergeCell ref="E39:L39"/>
    <mergeCell ref="D47:E47"/>
    <mergeCell ref="H47:I47"/>
    <mergeCell ref="C41:L41"/>
    <mergeCell ref="B60:C61"/>
    <mergeCell ref="H61:I61"/>
    <mergeCell ref="D61:E61"/>
    <mergeCell ref="I13:L13"/>
    <mergeCell ref="E8:L8"/>
    <mergeCell ref="E9:L9"/>
    <mergeCell ref="B67:L67"/>
    <mergeCell ref="B21:C21"/>
    <mergeCell ref="H50:I50"/>
  </mergeCells>
  <hyperlinks>
    <hyperlink ref="B67:L67" r:id="rId1" display="ФАУ «Главгосэкспертиза России» несёт ответственность за сохранность указанных персональных данных (в соответствии с Приказом от 10 мая 2018 года №115 «Об утверждении Политики в отношении обработки персональных данных ФАУ «Главгосэкспертиза России»)."/>
  </hyperlinks>
  <pageMargins left="0.28000000000000003" right="0.44" top="0.46" bottom="0.45" header="0.31496062992125984" footer="0.31496062992125984"/>
  <pageSetup paperSize="9" scale="41" orientation="portrait" r:id="rId2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S!$B$20:$B$30</xm:f>
          </x14:formula1>
          <xm:sqref>E38:L38</xm:sqref>
        </x14:dataValidation>
        <x14:dataValidation type="list" allowBlank="1" showInputMessage="1" showErrorMessage="1">
          <x14:formula1>
            <xm:f>S!$F$4:$F$6</xm:f>
          </x14:formula1>
          <xm:sqref>E5:L5</xm:sqref>
        </x14:dataValidation>
        <x14:dataValidation type="list" allowBlank="1" showInputMessage="1" showErrorMessage="1">
          <x14:formula1>
            <xm:f>S!$B$4:$B$19</xm:f>
          </x14:formula1>
          <xm:sqref>E36:L36</xm:sqref>
        </x14:dataValidation>
        <x14:dataValidation type="list" allowBlank="1" showErrorMessage="1">
          <x14:formula1>
            <xm:f>S!$I$4:$I$6</xm:f>
          </x14:formula1>
          <xm:sqref>E39:L39</xm:sqref>
        </x14:dataValidation>
        <x14:dataValidation type="list" allowBlank="1" showInputMessage="1" showErrorMessage="1">
          <x14:formula1>
            <xm:f>S!$L$14:$L$21</xm:f>
          </x14:formula1>
          <xm:sqref>D64:J64</xm:sqref>
        </x14:dataValidation>
        <x14:dataValidation type="list" errorStyle="information" allowBlank="1" showInputMessage="1" showErrorMessage="1" error="Выберите значение из списка">
          <x14:formula1>
            <xm:f>S!$D$21:$D$26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3:L31"/>
  <sheetViews>
    <sheetView topLeftCell="B1" zoomScale="70" zoomScaleNormal="70" workbookViewId="0">
      <selection activeCell="I23" sqref="I23"/>
    </sheetView>
  </sheetViews>
  <sheetFormatPr defaultRowHeight="15" x14ac:dyDescent="0.25"/>
  <cols>
    <col min="2" max="2" width="30" customWidth="1"/>
    <col min="4" max="4" width="26.42578125" customWidth="1"/>
    <col min="6" max="6" width="69.140625" customWidth="1"/>
    <col min="9" max="9" width="10.85546875" bestFit="1" customWidth="1"/>
  </cols>
  <sheetData>
    <row r="3" spans="2:12" x14ac:dyDescent="0.25">
      <c r="B3" s="228" t="s">
        <v>62</v>
      </c>
      <c r="C3" s="228"/>
      <c r="D3" s="228"/>
      <c r="F3" s="5" t="s">
        <v>67</v>
      </c>
      <c r="G3" s="5"/>
      <c r="I3" s="5" t="s">
        <v>71</v>
      </c>
    </row>
    <row r="4" spans="2:12" x14ac:dyDescent="0.25">
      <c r="B4" t="s">
        <v>131</v>
      </c>
      <c r="F4" t="s">
        <v>89</v>
      </c>
      <c r="I4" t="s">
        <v>177</v>
      </c>
    </row>
    <row r="5" spans="2:12" x14ac:dyDescent="0.25">
      <c r="B5" t="s">
        <v>148</v>
      </c>
      <c r="I5" t="s">
        <v>112</v>
      </c>
    </row>
    <row r="6" spans="2:12" x14ac:dyDescent="0.25">
      <c r="B6" t="s">
        <v>29</v>
      </c>
      <c r="F6" t="s">
        <v>68</v>
      </c>
      <c r="I6" t="s">
        <v>77</v>
      </c>
    </row>
    <row r="7" spans="2:12" x14ac:dyDescent="0.25">
      <c r="B7" t="s">
        <v>141</v>
      </c>
    </row>
    <row r="8" spans="2:12" x14ac:dyDescent="0.25">
      <c r="B8" t="s">
        <v>60</v>
      </c>
    </row>
    <row r="9" spans="2:12" x14ac:dyDescent="0.25">
      <c r="B9" s="93" t="s">
        <v>145</v>
      </c>
    </row>
    <row r="10" spans="2:12" x14ac:dyDescent="0.25">
      <c r="B10" t="s">
        <v>149</v>
      </c>
    </row>
    <row r="11" spans="2:12" x14ac:dyDescent="0.25">
      <c r="B11" t="s">
        <v>143</v>
      </c>
    </row>
    <row r="12" spans="2:12" x14ac:dyDescent="0.25">
      <c r="B12" s="93" t="s">
        <v>58</v>
      </c>
    </row>
    <row r="13" spans="2:12" x14ac:dyDescent="0.25">
      <c r="B13" t="s">
        <v>59</v>
      </c>
      <c r="L13" t="s">
        <v>166</v>
      </c>
    </row>
    <row r="14" spans="2:12" x14ac:dyDescent="0.25">
      <c r="B14" s="93" t="s">
        <v>144</v>
      </c>
      <c r="L14" t="s">
        <v>160</v>
      </c>
    </row>
    <row r="15" spans="2:12" x14ac:dyDescent="0.25">
      <c r="B15" s="93" t="s">
        <v>146</v>
      </c>
      <c r="L15" s="105" t="s">
        <v>161</v>
      </c>
    </row>
    <row r="16" spans="2:12" x14ac:dyDescent="0.25">
      <c r="B16" t="s">
        <v>140</v>
      </c>
      <c r="L16" s="105" t="s">
        <v>162</v>
      </c>
    </row>
    <row r="17" spans="2:12" x14ac:dyDescent="0.25">
      <c r="B17" s="93" t="s">
        <v>61</v>
      </c>
      <c r="L17" s="105" t="s">
        <v>163</v>
      </c>
    </row>
    <row r="18" spans="2:12" x14ac:dyDescent="0.25">
      <c r="B18" t="s">
        <v>142</v>
      </c>
      <c r="L18" s="105" t="s">
        <v>164</v>
      </c>
    </row>
    <row r="19" spans="2:12" x14ac:dyDescent="0.25">
      <c r="B19" s="93" t="s">
        <v>154</v>
      </c>
      <c r="L19" s="105" t="s">
        <v>168</v>
      </c>
    </row>
    <row r="20" spans="2:12" s="93" customFormat="1" ht="45" x14ac:dyDescent="0.25">
      <c r="B20" s="92" t="s">
        <v>133</v>
      </c>
      <c r="C20" s="93" t="s">
        <v>139</v>
      </c>
      <c r="D20" s="92" t="s">
        <v>128</v>
      </c>
      <c r="E20" s="93" t="s">
        <v>139</v>
      </c>
      <c r="F20" s="108" t="s">
        <v>127</v>
      </c>
      <c r="L20" s="105" t="s">
        <v>167</v>
      </c>
    </row>
    <row r="21" spans="2:12" ht="38.25" x14ac:dyDescent="0.25">
      <c r="B21" s="94">
        <v>1</v>
      </c>
      <c r="D21" s="106">
        <v>46134</v>
      </c>
      <c r="F21" s="107" t="s">
        <v>172</v>
      </c>
      <c r="I21" s="99"/>
      <c r="L21" s="105" t="s">
        <v>165</v>
      </c>
    </row>
    <row r="22" spans="2:12" ht="25.5" x14ac:dyDescent="0.25">
      <c r="B22" s="94">
        <v>2</v>
      </c>
      <c r="C22" s="9"/>
      <c r="D22" s="106">
        <v>46141</v>
      </c>
      <c r="F22" s="107" t="s">
        <v>171</v>
      </c>
      <c r="I22" s="99"/>
    </row>
    <row r="23" spans="2:12" ht="38.25" x14ac:dyDescent="0.25">
      <c r="B23" s="94">
        <v>3</v>
      </c>
      <c r="D23" s="106">
        <v>46198</v>
      </c>
      <c r="F23" s="107" t="s">
        <v>173</v>
      </c>
      <c r="I23" s="99"/>
    </row>
    <row r="24" spans="2:12" ht="25.5" x14ac:dyDescent="0.25">
      <c r="B24" s="94">
        <v>4</v>
      </c>
      <c r="D24" s="106">
        <v>46218</v>
      </c>
      <c r="F24" s="107" t="s">
        <v>174</v>
      </c>
      <c r="I24" s="99"/>
    </row>
    <row r="25" spans="2:12" ht="25.5" x14ac:dyDescent="0.25">
      <c r="B25" s="94">
        <v>5</v>
      </c>
      <c r="D25" s="106">
        <v>46289</v>
      </c>
      <c r="F25" s="107" t="s">
        <v>175</v>
      </c>
      <c r="I25" s="99"/>
    </row>
    <row r="26" spans="2:12" ht="25.5" x14ac:dyDescent="0.25">
      <c r="B26" s="94">
        <v>6</v>
      </c>
      <c r="D26" s="106">
        <v>46338</v>
      </c>
      <c r="F26" s="107" t="s">
        <v>176</v>
      </c>
      <c r="I26" s="99"/>
    </row>
    <row r="27" spans="2:12" x14ac:dyDescent="0.25">
      <c r="B27" s="94">
        <v>7</v>
      </c>
      <c r="D27" s="103"/>
      <c r="F27" s="101"/>
      <c r="I27" s="99"/>
    </row>
    <row r="28" spans="2:12" ht="54.75" customHeight="1" x14ac:dyDescent="0.25">
      <c r="B28" s="94">
        <v>8</v>
      </c>
      <c r="D28" s="103"/>
      <c r="F28" s="101"/>
      <c r="I28" s="99"/>
    </row>
    <row r="29" spans="2:12" x14ac:dyDescent="0.25">
      <c r="B29" s="94">
        <v>9</v>
      </c>
      <c r="D29" s="103"/>
      <c r="F29" s="101"/>
      <c r="I29" s="99"/>
    </row>
    <row r="30" spans="2:12" x14ac:dyDescent="0.25">
      <c r="B30" s="94">
        <v>10</v>
      </c>
      <c r="D30" s="103"/>
      <c r="F30" s="104"/>
      <c r="I30" s="99"/>
    </row>
    <row r="31" spans="2:12" x14ac:dyDescent="0.25">
      <c r="B31" s="100"/>
      <c r="D31" s="103"/>
      <c r="F31" s="102"/>
      <c r="I31" s="99"/>
    </row>
  </sheetData>
  <sortState ref="B6:B17">
    <sortCondition ref="B5"/>
  </sortState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M45"/>
  <sheetViews>
    <sheetView zoomScale="70" zoomScaleNormal="70" workbookViewId="0">
      <selection activeCell="A34" sqref="A34:L34"/>
    </sheetView>
  </sheetViews>
  <sheetFormatPr defaultRowHeight="15" outlineLevelCol="1" x14ac:dyDescent="0.25"/>
  <cols>
    <col min="1" max="1" width="6.140625" customWidth="1" outlineLevel="1"/>
    <col min="2" max="2" width="9.140625" customWidth="1" outlineLevel="1"/>
    <col min="3" max="3" width="7" customWidth="1" outlineLevel="1"/>
    <col min="4" max="4" width="9.140625" customWidth="1" outlineLevel="1"/>
    <col min="5" max="5" width="23.7109375" customWidth="1" outlineLevel="1"/>
    <col min="6" max="6" width="12" customWidth="1" outlineLevel="1"/>
    <col min="7" max="7" width="12.5703125" customWidth="1" outlineLevel="1"/>
    <col min="8" max="8" width="13.7109375" customWidth="1" outlineLevel="1"/>
    <col min="9" max="11" width="17.140625" customWidth="1" outlineLevel="1"/>
    <col min="12" max="12" width="18.140625" customWidth="1" outlineLevel="1"/>
    <col min="13" max="13" width="25.7109375" customWidth="1" outlineLevel="1"/>
    <col min="14" max="14" width="14.85546875" customWidth="1" outlineLevel="1"/>
    <col min="15" max="15" width="10" customWidth="1" outlineLevel="1"/>
    <col min="16" max="16" width="25.7109375" customWidth="1" outlineLevel="1"/>
    <col min="17" max="17" width="7.85546875" customWidth="1"/>
    <col min="18" max="18" width="23.140625" customWidth="1" outlineLevel="1"/>
    <col min="19" max="19" width="17.42578125" customWidth="1" outlineLevel="1"/>
    <col min="20" max="23" width="9.140625" customWidth="1" outlineLevel="1"/>
    <col min="24" max="27" width="13.28515625" customWidth="1" outlineLevel="1"/>
    <col min="28" max="29" width="17" customWidth="1" outlineLevel="1"/>
    <col min="30" max="30" width="19.85546875" customWidth="1" outlineLevel="1"/>
    <col min="31" max="31" width="10.140625" customWidth="1"/>
    <col min="32" max="47" width="19.85546875" customWidth="1" outlineLevel="1"/>
    <col min="48" max="48" width="13.85546875" customWidth="1" outlineLevel="1"/>
    <col min="49" max="49" width="10.28515625" customWidth="1"/>
    <col min="50" max="50" width="16.7109375" customWidth="1" outlineLevel="1"/>
    <col min="51" max="51" width="15.28515625" customWidth="1" outlineLevel="1"/>
    <col min="52" max="52" width="17.42578125" customWidth="1" outlineLevel="1"/>
    <col min="53" max="53" width="18.42578125" customWidth="1" outlineLevel="1"/>
    <col min="54" max="54" width="9.140625" customWidth="1" outlineLevel="1"/>
    <col min="55" max="55" width="11.28515625" customWidth="1" outlineLevel="1"/>
    <col min="56" max="59" width="9.140625" customWidth="1" outlineLevel="1"/>
    <col min="60" max="60" width="14.28515625" customWidth="1" outlineLevel="1"/>
    <col min="61" max="61" width="22.140625" customWidth="1" outlineLevel="1"/>
    <col min="62" max="62" width="14.85546875" customWidth="1" outlineLevel="1"/>
    <col min="63" max="63" width="9.42578125" customWidth="1"/>
  </cols>
  <sheetData>
    <row r="2" spans="1:65" ht="15.75" thickBot="1" x14ac:dyDescent="0.3"/>
    <row r="3" spans="1:65" ht="14.65" customHeight="1" thickBot="1" x14ac:dyDescent="0.3">
      <c r="A3" s="243" t="s">
        <v>80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 t="s">
        <v>81</v>
      </c>
      <c r="R3" s="253" t="s">
        <v>82</v>
      </c>
      <c r="S3" s="253"/>
      <c r="T3" s="254"/>
      <c r="U3" s="254"/>
      <c r="V3" s="255"/>
      <c r="W3" s="255"/>
      <c r="X3" s="255"/>
      <c r="Y3" s="255"/>
      <c r="Z3" s="255"/>
      <c r="AA3" s="255"/>
      <c r="AB3" s="255"/>
      <c r="AC3" s="256"/>
      <c r="AD3" s="256"/>
      <c r="AE3" s="257" t="s">
        <v>90</v>
      </c>
      <c r="AF3" s="247" t="s">
        <v>91</v>
      </c>
      <c r="AG3" s="247"/>
      <c r="AH3" s="247"/>
      <c r="AI3" s="247"/>
      <c r="AJ3" s="247"/>
      <c r="AK3" s="247"/>
      <c r="AL3" s="247"/>
      <c r="AM3" s="247"/>
      <c r="AN3" s="248"/>
      <c r="AO3" s="249" t="s">
        <v>92</v>
      </c>
      <c r="AP3" s="250"/>
      <c r="AQ3" s="250"/>
      <c r="AR3" s="250"/>
      <c r="AS3" s="250"/>
      <c r="AT3" s="250"/>
      <c r="AU3" s="250"/>
      <c r="AV3" s="250"/>
      <c r="AW3" s="235" t="s">
        <v>93</v>
      </c>
      <c r="AX3" s="242" t="s">
        <v>87</v>
      </c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33" t="s">
        <v>87</v>
      </c>
      <c r="BL3" s="233" t="s">
        <v>125</v>
      </c>
      <c r="BM3" s="229" t="s">
        <v>138</v>
      </c>
    </row>
    <row r="4" spans="1:65" ht="14.2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46"/>
      <c r="R4" s="12"/>
      <c r="S4" s="12"/>
      <c r="T4" s="13"/>
      <c r="U4" s="14"/>
      <c r="V4" s="251" t="s">
        <v>94</v>
      </c>
      <c r="W4" s="252"/>
      <c r="X4" s="252"/>
      <c r="Y4" s="252"/>
      <c r="Z4" s="252"/>
      <c r="AA4" s="252"/>
      <c r="AB4" s="252"/>
      <c r="AC4" s="252"/>
      <c r="AD4" s="252"/>
      <c r="AE4" s="258"/>
      <c r="AF4" s="15"/>
      <c r="AG4" s="15"/>
      <c r="AH4" s="15"/>
      <c r="AI4" s="15"/>
      <c r="AJ4" s="15"/>
      <c r="AK4" s="15"/>
      <c r="AL4" s="15"/>
      <c r="AM4" s="15"/>
      <c r="AN4" s="15"/>
      <c r="AO4" s="16"/>
      <c r="AP4" s="16"/>
      <c r="AQ4" s="16"/>
      <c r="AR4" s="16"/>
      <c r="AS4" s="16"/>
      <c r="AT4" s="16"/>
      <c r="AU4" s="16"/>
      <c r="AV4" s="16"/>
      <c r="AW4" s="236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234"/>
      <c r="BL4" s="234"/>
      <c r="BM4" s="230"/>
    </row>
    <row r="5" spans="1:65" s="11" customFormat="1" ht="60.75" thickBot="1" x14ac:dyDescent="0.25">
      <c r="A5" s="55" t="s">
        <v>0</v>
      </c>
      <c r="B5" s="56" t="s">
        <v>107</v>
      </c>
      <c r="C5" s="56" t="s">
        <v>95</v>
      </c>
      <c r="D5" s="56" t="s">
        <v>106</v>
      </c>
      <c r="E5" s="56" t="s">
        <v>83</v>
      </c>
      <c r="F5" s="57" t="s">
        <v>10</v>
      </c>
      <c r="G5" s="57" t="s">
        <v>84</v>
      </c>
      <c r="H5" s="56" t="s">
        <v>12</v>
      </c>
      <c r="I5" s="56" t="s">
        <v>13</v>
      </c>
      <c r="J5" s="56" t="s">
        <v>96</v>
      </c>
      <c r="K5" s="56" t="s">
        <v>15</v>
      </c>
      <c r="L5" s="56" t="s">
        <v>7</v>
      </c>
      <c r="M5" s="56" t="s">
        <v>8</v>
      </c>
      <c r="N5" s="56" t="s">
        <v>97</v>
      </c>
      <c r="O5" s="56" t="s">
        <v>86</v>
      </c>
      <c r="P5" s="56" t="s">
        <v>104</v>
      </c>
      <c r="Q5" s="246"/>
      <c r="R5" s="19" t="s">
        <v>38</v>
      </c>
      <c r="S5" s="19" t="s">
        <v>1</v>
      </c>
      <c r="T5" s="20" t="s">
        <v>2</v>
      </c>
      <c r="U5" s="21" t="s">
        <v>3</v>
      </c>
      <c r="V5" s="18" t="s">
        <v>10</v>
      </c>
      <c r="W5" s="20" t="s">
        <v>84</v>
      </c>
      <c r="X5" s="20" t="s">
        <v>12</v>
      </c>
      <c r="Y5" s="18" t="s">
        <v>108</v>
      </c>
      <c r="Z5" s="20" t="s">
        <v>109</v>
      </c>
      <c r="AA5" s="20" t="s">
        <v>110</v>
      </c>
      <c r="AB5" s="20" t="s">
        <v>13</v>
      </c>
      <c r="AC5" s="20" t="s">
        <v>111</v>
      </c>
      <c r="AD5" s="21" t="s">
        <v>98</v>
      </c>
      <c r="AE5" s="258"/>
      <c r="AF5" s="58" t="s">
        <v>99</v>
      </c>
      <c r="AG5" s="22" t="s">
        <v>16</v>
      </c>
      <c r="AH5" s="22" t="s">
        <v>18</v>
      </c>
      <c r="AI5" s="22" t="s">
        <v>19</v>
      </c>
      <c r="AJ5" s="22" t="s">
        <v>88</v>
      </c>
      <c r="AK5" s="22" t="s">
        <v>20</v>
      </c>
      <c r="AL5" s="22" t="s">
        <v>17</v>
      </c>
      <c r="AM5" s="22" t="s">
        <v>21</v>
      </c>
      <c r="AN5" s="22" t="s">
        <v>75</v>
      </c>
      <c r="AO5" s="23" t="s">
        <v>16</v>
      </c>
      <c r="AP5" s="23" t="s">
        <v>18</v>
      </c>
      <c r="AQ5" s="23" t="s">
        <v>19</v>
      </c>
      <c r="AR5" s="23" t="s">
        <v>88</v>
      </c>
      <c r="AS5" s="23" t="s">
        <v>20</v>
      </c>
      <c r="AT5" s="23" t="s">
        <v>17</v>
      </c>
      <c r="AU5" s="23" t="s">
        <v>21</v>
      </c>
      <c r="AV5" s="59" t="s">
        <v>75</v>
      </c>
      <c r="AW5" s="236"/>
      <c r="AX5" s="60" t="s">
        <v>27</v>
      </c>
      <c r="AY5" s="24" t="s">
        <v>22</v>
      </c>
      <c r="AZ5" s="24" t="s">
        <v>4</v>
      </c>
      <c r="BA5" s="24" t="s">
        <v>5</v>
      </c>
      <c r="BB5" s="24" t="s">
        <v>6</v>
      </c>
      <c r="BC5" s="24" t="s">
        <v>23</v>
      </c>
      <c r="BD5" s="24" t="s">
        <v>24</v>
      </c>
      <c r="BE5" s="24" t="s">
        <v>25</v>
      </c>
      <c r="BF5" s="24" t="s">
        <v>103</v>
      </c>
      <c r="BG5" s="24" t="s">
        <v>26</v>
      </c>
      <c r="BH5" s="24" t="s">
        <v>85</v>
      </c>
      <c r="BI5" s="24" t="s">
        <v>96</v>
      </c>
      <c r="BJ5" s="50" t="s">
        <v>15</v>
      </c>
      <c r="BK5" s="234"/>
      <c r="BL5" s="234"/>
      <c r="BM5" s="231"/>
    </row>
    <row r="6" spans="1:65" s="25" customFormat="1" ht="64.150000000000006" customHeight="1" thickBot="1" x14ac:dyDescent="0.25">
      <c r="A6" s="26">
        <v>1</v>
      </c>
      <c r="B6" s="26"/>
      <c r="C6" s="26">
        <f>REQUEST!E5</f>
        <v>0</v>
      </c>
      <c r="D6" s="26"/>
      <c r="E6" s="26" t="str">
        <f>S6</f>
        <v/>
      </c>
      <c r="F6" s="26">
        <f>REQUEST!D61</f>
        <v>0</v>
      </c>
      <c r="G6" s="26">
        <f>REQUEST!F61</f>
        <v>0</v>
      </c>
      <c r="H6" s="26">
        <f>REQUEST!G61</f>
        <v>0</v>
      </c>
      <c r="I6" s="26">
        <f>REQUEST!H61</f>
        <v>0</v>
      </c>
      <c r="J6" s="26">
        <f>REQUEST!J61</f>
        <v>0</v>
      </c>
      <c r="K6" s="26">
        <f>REQUEST!K61</f>
        <v>0</v>
      </c>
      <c r="L6" s="30">
        <f>REQUEST!E34</f>
        <v>46134</v>
      </c>
      <c r="M6" s="26" t="str">
        <f>REQUEST!E35</f>
        <v>Особенности проведения государственной экспертизы проектной
документации при реставрации с приспособлением для современного
использования объектов культурного наследия</v>
      </c>
      <c r="N6" s="26" t="str">
        <f>IF(REQUEST!E36=0,"Не выбрано",REQUEST!E36)</f>
        <v>ВЕБИНАР</v>
      </c>
      <c r="O6" s="26">
        <f>REQUEST!E38</f>
        <v>1</v>
      </c>
      <c r="P6" s="51" t="str">
        <f>IF(REQUEST!E39=0,"Не выбран",REQUEST!E39)</f>
        <v>Выберите способ оплаты из выпадающего списка</v>
      </c>
      <c r="Q6" s="64"/>
      <c r="R6" s="52" t="str">
        <f>IF(REQUEST!E7=0,"",REQUEST!E7)</f>
        <v/>
      </c>
      <c r="S6" s="26" t="str">
        <f>IF(REQUEST!E8=0,R6,REQUEST!E8)</f>
        <v/>
      </c>
      <c r="T6" s="95">
        <f>REQUEST!E9</f>
        <v>0</v>
      </c>
      <c r="U6" s="95">
        <f>REQUEST!E10</f>
        <v>0</v>
      </c>
      <c r="V6" s="26" t="str">
        <f>IF(REQUEST!D13=0,"",REQUEST!D13)</f>
        <v/>
      </c>
      <c r="W6" s="26" t="str">
        <f>IF(REQUEST!F13=0,"",REQUEST!F13)</f>
        <v/>
      </c>
      <c r="X6" s="26" t="str">
        <f>IF(REQUEST!G13=0,"",REQUEST!G13)</f>
        <v/>
      </c>
      <c r="Y6" s="61" t="str">
        <f>V6</f>
        <v/>
      </c>
      <c r="Z6" s="61" t="str">
        <f>W6</f>
        <v/>
      </c>
      <c r="AA6" s="61" t="str">
        <f>X6</f>
        <v/>
      </c>
      <c r="AB6" s="26" t="str">
        <f>IF(REQUEST!H13=0,"",REQUEST!H13)</f>
        <v/>
      </c>
      <c r="AC6" s="62" t="str">
        <f>AB6</f>
        <v/>
      </c>
      <c r="AD6" s="51" t="str">
        <f>IF(REQUEST!I13=0,"",REQUEST!I13)</f>
        <v/>
      </c>
      <c r="AE6" s="63"/>
      <c r="AF6" s="52"/>
      <c r="AG6" s="26" t="str">
        <f>IF(REQUEST!E17=0,"",REQUEST!E17)</f>
        <v/>
      </c>
      <c r="AH6" s="26" t="str">
        <f>IF(REQUEST!F17=0,"",REQUEST!F17)</f>
        <v/>
      </c>
      <c r="AI6" s="26" t="str">
        <f>IF(REQUEST!G17=0,"",REQUEST!G17)</f>
        <v/>
      </c>
      <c r="AJ6" s="26" t="str">
        <f>IF(REQUEST!H17=0,"",REQUEST!H17)</f>
        <v/>
      </c>
      <c r="AK6" s="26" t="str">
        <f>IF(REQUEST!I17=0,"",REQUEST!I17)</f>
        <v/>
      </c>
      <c r="AL6" s="26" t="str">
        <f>IF(REQUEST!J17=0,"",REQUEST!J17)</f>
        <v/>
      </c>
      <c r="AM6" s="26" t="str">
        <f>IF(REQUEST!K17=0,"",REQUEST!K17)</f>
        <v/>
      </c>
      <c r="AN6" s="26" t="str">
        <f>IF(REQUEST!L17=0,"",REQUEST!L17)</f>
        <v/>
      </c>
      <c r="AO6" s="26" t="str">
        <f>IF(REQUEST!E18=0,"",REQUEST!E18)</f>
        <v/>
      </c>
      <c r="AP6" s="26" t="str">
        <f>IF(REQUEST!F18=0,"",REQUEST!F18)</f>
        <v/>
      </c>
      <c r="AQ6" s="26" t="str">
        <f>IF(REQUEST!G18=0,"",REQUEST!G18)</f>
        <v/>
      </c>
      <c r="AR6" s="26" t="str">
        <f>IF(REQUEST!H18=0,"",REQUEST!H18)</f>
        <v/>
      </c>
      <c r="AS6" s="26" t="str">
        <f>IF(REQUEST!I18=0,"",REQUEST!I18)</f>
        <v/>
      </c>
      <c r="AT6" s="26" t="str">
        <f>IF(REQUEST!J18=0,"",REQUEST!J18)</f>
        <v/>
      </c>
      <c r="AU6" s="26" t="str">
        <f>IF(REQUEST!K18=0,"",REQUEST!K18)</f>
        <v/>
      </c>
      <c r="AV6" s="51" t="str">
        <f>IF(REQUEST!L18=0,"",REQUEST!L18)</f>
        <v/>
      </c>
      <c r="AW6" s="65"/>
      <c r="AX6" s="52" t="str">
        <f>IF(REQUEST!E20=0,"",REQUEST!E20)</f>
        <v/>
      </c>
      <c r="AY6" s="26" t="str">
        <f>IF(REQUEST!E21=0,"",REQUEST!E21)</f>
        <v/>
      </c>
      <c r="AZ6" s="26" t="str">
        <f>IF(REQUEST!E22=0,"",REQUEST!E22)</f>
        <v/>
      </c>
      <c r="BA6" s="26" t="str">
        <f>IF(REQUEST!E23=0,"",REQUEST!E23)</f>
        <v/>
      </c>
      <c r="BB6" s="26" t="str">
        <f>IF(REQUEST!E24=0,"",REQUEST!E24)</f>
        <v/>
      </c>
      <c r="BC6" s="26" t="str">
        <f>IF(REQUEST!E25=0,"",REQUEST!E25)</f>
        <v/>
      </c>
      <c r="BD6" s="26" t="str">
        <f>IF(REQUEST!E26=0,"",REQUEST!E26)</f>
        <v/>
      </c>
      <c r="BE6" s="26" t="str">
        <f>IF(REQUEST!E27=0,"",REQUEST!E27)</f>
        <v/>
      </c>
      <c r="BF6" s="26" t="str">
        <f>IF(REQUEST!E28=0,"",REQUEST!E28)</f>
        <v/>
      </c>
      <c r="BG6" s="28" t="str">
        <f>IF(REQUEST!E29=0,"",REQUEST!E29)</f>
        <v/>
      </c>
      <c r="BH6" s="26" t="str">
        <f>IF(REQUEST!E30=0,"",REQUEST!E30)</f>
        <v/>
      </c>
      <c r="BI6" s="29" t="str">
        <f>IF(REQUEST!E31=0,"",REQUEST!E31)</f>
        <v/>
      </c>
      <c r="BJ6" s="51" t="str">
        <f>IF(REQUEST!E32=0,"",REQUEST!E32)</f>
        <v/>
      </c>
      <c r="BK6" s="81"/>
      <c r="BL6" s="82" t="str">
        <f>D9</f>
        <v/>
      </c>
      <c r="BM6" s="90" t="str">
        <f>M33</f>
        <v/>
      </c>
    </row>
    <row r="7" spans="1:65" x14ac:dyDescent="0.25">
      <c r="T7" s="49" t="e">
        <f>LEFTB(T6,9)&amp;RIGHTB(MOD(SUM(MID(T6,{1,2,3,4,5,6,7,8,9},1)*{2,4,10,3,5,9,4,6,8}),11))=T6&amp;""</f>
        <v>#VALUE!</v>
      </c>
      <c r="U7" s="43"/>
      <c r="BG7" s="27"/>
    </row>
    <row r="8" spans="1:65" ht="33" customHeight="1" x14ac:dyDescent="0.25">
      <c r="A8" s="259" t="s">
        <v>117</v>
      </c>
      <c r="B8" s="259"/>
      <c r="C8" s="259"/>
      <c r="D8" s="259"/>
      <c r="E8" s="259"/>
      <c r="F8" s="259"/>
      <c r="G8" s="259"/>
      <c r="H8" s="259"/>
      <c r="I8" s="259"/>
      <c r="J8" s="259"/>
      <c r="T8" s="49"/>
      <c r="U8" s="43"/>
      <c r="BG8" s="27"/>
    </row>
    <row r="9" spans="1:65" x14ac:dyDescent="0.25">
      <c r="A9" t="s">
        <v>121</v>
      </c>
      <c r="D9" t="str">
        <f>M32</f>
        <v/>
      </c>
      <c r="T9" s="49"/>
      <c r="U9" s="43"/>
      <c r="BG9" s="27"/>
    </row>
    <row r="10" spans="1:65" x14ac:dyDescent="0.25">
      <c r="T10" s="49"/>
      <c r="U10" s="43"/>
      <c r="BG10" s="27"/>
    </row>
    <row r="11" spans="1:65" ht="23.25" x14ac:dyDescent="0.25">
      <c r="A11" s="259" t="s">
        <v>122</v>
      </c>
      <c r="B11" s="259"/>
      <c r="C11" s="259"/>
      <c r="D11" s="259"/>
      <c r="E11" s="259"/>
      <c r="F11" s="259"/>
      <c r="G11" s="259"/>
      <c r="H11" s="259"/>
      <c r="I11" s="259"/>
      <c r="J11" s="259"/>
      <c r="T11" s="49"/>
      <c r="U11" s="43"/>
      <c r="BG11" s="27"/>
    </row>
    <row r="12" spans="1:65" x14ac:dyDescent="0.25">
      <c r="A12" t="s">
        <v>120</v>
      </c>
      <c r="D12" t="str">
        <f>M45</f>
        <v/>
      </c>
      <c r="T12" s="49"/>
      <c r="U12" s="43"/>
      <c r="BG12" s="27"/>
    </row>
    <row r="13" spans="1:65" x14ac:dyDescent="0.25">
      <c r="A13" t="s">
        <v>123</v>
      </c>
      <c r="D13" t="str">
        <f>AG6&amp;IF(AH6="","",", "&amp;AH6)&amp;IF(AI6="","",", "&amp;AI6)&amp;IF(AJ6="","",", "&amp;AJ6)&amp;IF(AK6="","",", "&amp;AK6)&amp;IF(AL6="","",", "&amp;AL6)&amp;IF(AM6="","",", "&amp;AM6)&amp;IF(AN6="","",", "&amp;AN6)</f>
        <v/>
      </c>
      <c r="T13" s="49"/>
      <c r="U13" s="43"/>
      <c r="BG13" s="27"/>
    </row>
    <row r="14" spans="1:65" x14ac:dyDescent="0.25">
      <c r="A14" t="s">
        <v>124</v>
      </c>
      <c r="D14" t="str">
        <f>AO6&amp;IF(AP6="","",", "&amp;AP6)&amp;IF(AQ6="","",", "&amp;AQ6)&amp;IF(AR6="","",", "&amp;AR6)&amp;IF(AS6="","",", "&amp;AS6)&amp;IF(AT6="","",", "&amp;AT6)&amp;IF(AU6="","",", "&amp;AU6)&amp;IF(AV6="","",", "&amp;AV6)</f>
        <v/>
      </c>
      <c r="T14" s="49"/>
      <c r="U14" s="43"/>
      <c r="BG14" s="27"/>
    </row>
    <row r="15" spans="1:65" x14ac:dyDescent="0.25">
      <c r="T15" s="49"/>
      <c r="U15" s="43"/>
      <c r="BG15" s="27"/>
    </row>
    <row r="16" spans="1:65" x14ac:dyDescent="0.25">
      <c r="T16" s="49"/>
      <c r="U16" s="43"/>
      <c r="BG16" s="27"/>
    </row>
    <row r="17" spans="1:59" x14ac:dyDescent="0.25">
      <c r="T17" s="49"/>
      <c r="U17" s="43"/>
      <c r="BG17" s="27"/>
    </row>
    <row r="18" spans="1:59" x14ac:dyDescent="0.25">
      <c r="T18" s="49"/>
      <c r="U18" s="43"/>
      <c r="BG18" s="27"/>
    </row>
    <row r="19" spans="1:59" ht="24" thickBot="1" x14ac:dyDescent="0.3">
      <c r="T19" s="44" t="s">
        <v>105</v>
      </c>
      <c r="U19" s="43"/>
    </row>
    <row r="20" spans="1:59" s="31" customFormat="1" ht="20.25" customHeight="1" thickBot="1" x14ac:dyDescent="0.25">
      <c r="A20" s="237" t="str">
        <f>"Список участников семинара от"&amp;" "&amp;REQUEST!$E$8</f>
        <v xml:space="preserve">Список участников семинара от </v>
      </c>
      <c r="B20" s="238"/>
      <c r="C20" s="238"/>
      <c r="D20" s="238"/>
      <c r="E20" s="238"/>
      <c r="F20" s="238"/>
      <c r="G20" s="238"/>
      <c r="H20" s="238"/>
      <c r="I20" s="238"/>
      <c r="J20" s="239"/>
      <c r="T20" s="42"/>
      <c r="U20" s="42"/>
      <c r="X20" s="88"/>
    </row>
    <row r="21" spans="1:59" s="31" customFormat="1" ht="23.25" thickBot="1" x14ac:dyDescent="0.25">
      <c r="A21" s="32" t="s">
        <v>0</v>
      </c>
      <c r="B21" s="240" t="s">
        <v>10</v>
      </c>
      <c r="C21" s="241"/>
      <c r="D21" s="33" t="s">
        <v>11</v>
      </c>
      <c r="E21" s="33" t="s">
        <v>12</v>
      </c>
      <c r="F21" s="240" t="s">
        <v>13</v>
      </c>
      <c r="G21" s="241"/>
      <c r="H21" s="33" t="s">
        <v>14</v>
      </c>
      <c r="I21" s="240" t="s">
        <v>15</v>
      </c>
      <c r="J21" s="241"/>
      <c r="K21" s="89" t="s">
        <v>136</v>
      </c>
      <c r="M21" s="232" t="s">
        <v>118</v>
      </c>
      <c r="N21" s="232"/>
      <c r="O21" s="232"/>
      <c r="P21" s="232"/>
      <c r="Q21" s="232"/>
      <c r="S21" s="77"/>
      <c r="T21" s="77"/>
      <c r="U21" s="77"/>
      <c r="V21" s="77"/>
      <c r="W21" s="77"/>
    </row>
    <row r="22" spans="1:59" s="31" customFormat="1" ht="11.25" x14ac:dyDescent="0.2">
      <c r="A22" s="38">
        <v>1</v>
      </c>
      <c r="B22" s="260" t="str">
        <f>IF(REQUEST!D43=0,"",REQUEST!D43)</f>
        <v/>
      </c>
      <c r="C22" s="260"/>
      <c r="D22" s="34" t="str">
        <f>IF(REQUEST!F43=0,"",REQUEST!F43)</f>
        <v/>
      </c>
      <c r="E22" s="34" t="str">
        <f>IF(REQUEST!G43=0,"",REQUEST!G43)</f>
        <v/>
      </c>
      <c r="F22" s="260" t="str">
        <f>IF(REQUEST!H43=0,"",REQUEST!H43)</f>
        <v/>
      </c>
      <c r="G22" s="260"/>
      <c r="H22" s="34" t="str">
        <f>IF(REQUEST!J43=0,"",REQUEST!J43)</f>
        <v/>
      </c>
      <c r="I22" s="261" t="str">
        <f>IF(REQUEST!K43=0,"",REQUEST!K43)</f>
        <v/>
      </c>
      <c r="J22" s="260"/>
      <c r="K22" s="87">
        <f>REQUEST!L43</f>
        <v>0</v>
      </c>
      <c r="M22" s="79" t="str">
        <f t="shared" ref="M22:M31" si="0">IF(B22="", "", A22&amp;". "&amp;B22&amp;" "&amp;D22&amp;" "&amp;E22&amp;IF(F22="","",", "&amp;F22)&amp;IF(H22="","",", тел: "&amp;H22)&amp;IF(I22="","",", э-почта: "&amp;I22))</f>
        <v/>
      </c>
      <c r="N22" s="79"/>
      <c r="O22" s="79"/>
      <c r="P22" s="79" t="str">
        <f>IF(LEN(B22)&gt;1,A22&amp;". "&amp;CONCATENATE(B22," ",D22,," ",E22)&amp;" Паспорт: "&amp;K22&amp;CHAR(10),"")</f>
        <v/>
      </c>
    </row>
    <row r="23" spans="1:59" s="31" customFormat="1" ht="11.25" x14ac:dyDescent="0.2">
      <c r="A23" s="36">
        <v>2</v>
      </c>
      <c r="B23" s="262" t="str">
        <f>IF(REQUEST!D44=0,"",REQUEST!D44)</f>
        <v/>
      </c>
      <c r="C23" s="262"/>
      <c r="D23" s="35" t="str">
        <f>IF(REQUEST!F44=0,"",REQUEST!F44)</f>
        <v/>
      </c>
      <c r="E23" s="35" t="str">
        <f>IF(REQUEST!G44=0,"",REQUEST!G44)</f>
        <v/>
      </c>
      <c r="F23" s="262" t="str">
        <f>IF(REQUEST!H44=0,"",REQUEST!H44)</f>
        <v/>
      </c>
      <c r="G23" s="262"/>
      <c r="H23" s="35" t="str">
        <f>IF(REQUEST!J44=0,"",REQUEST!J44)</f>
        <v/>
      </c>
      <c r="I23" s="263" t="str">
        <f>IF(REQUEST!K44=0,"",REQUEST!K44)</f>
        <v/>
      </c>
      <c r="J23" s="262"/>
      <c r="K23" s="87">
        <f>REQUEST!L44</f>
        <v>0</v>
      </c>
      <c r="M23" s="79" t="str">
        <f t="shared" si="0"/>
        <v/>
      </c>
      <c r="N23" s="79"/>
      <c r="O23" s="79"/>
      <c r="P23" s="79" t="str">
        <f t="shared" ref="P23:P31" si="1">IF(LEN(B23)&gt;1,A23&amp;". "&amp;CONCATENATE(B23," ",D23,," ",E23)&amp;" Паспорт: "&amp;K23&amp;CHAR(10),"")</f>
        <v/>
      </c>
    </row>
    <row r="24" spans="1:59" s="31" customFormat="1" ht="11.25" x14ac:dyDescent="0.2">
      <c r="A24" s="36">
        <v>3</v>
      </c>
      <c r="B24" s="262" t="str">
        <f>IF(REQUEST!D45=0,"",REQUEST!D45)</f>
        <v/>
      </c>
      <c r="C24" s="262"/>
      <c r="D24" s="35" t="str">
        <f>IF(REQUEST!F45=0,"",REQUEST!F45)</f>
        <v/>
      </c>
      <c r="E24" s="35" t="str">
        <f>IF(REQUEST!G45=0,"",REQUEST!G45)</f>
        <v/>
      </c>
      <c r="F24" s="262" t="str">
        <f>IF(REQUEST!H45=0,"",REQUEST!H45)</f>
        <v/>
      </c>
      <c r="G24" s="262"/>
      <c r="H24" s="35" t="str">
        <f>IF(REQUEST!J45=0,"",REQUEST!J45)</f>
        <v/>
      </c>
      <c r="I24" s="263" t="str">
        <f>IF(REQUEST!K45=0,"",REQUEST!K45)</f>
        <v/>
      </c>
      <c r="J24" s="262"/>
      <c r="K24" s="87">
        <f>REQUEST!L45</f>
        <v>0</v>
      </c>
      <c r="M24" s="79" t="str">
        <f t="shared" si="0"/>
        <v/>
      </c>
      <c r="N24" s="79"/>
      <c r="O24" s="79"/>
      <c r="P24" s="79" t="str">
        <f t="shared" si="1"/>
        <v/>
      </c>
    </row>
    <row r="25" spans="1:59" s="31" customFormat="1" ht="11.25" x14ac:dyDescent="0.2">
      <c r="A25" s="36">
        <v>4</v>
      </c>
      <c r="B25" s="262" t="str">
        <f>IF(REQUEST!D46=0,"",REQUEST!D46)</f>
        <v/>
      </c>
      <c r="C25" s="262"/>
      <c r="D25" s="35" t="str">
        <f>IF(REQUEST!F46=0,"",REQUEST!F46)</f>
        <v/>
      </c>
      <c r="E25" s="35" t="str">
        <f>IF(REQUEST!G46=0,"",REQUEST!G46)</f>
        <v/>
      </c>
      <c r="F25" s="262" t="str">
        <f>IF(REQUEST!H46=0,"",REQUEST!H46)</f>
        <v/>
      </c>
      <c r="G25" s="262"/>
      <c r="H25" s="35" t="str">
        <f>IF(REQUEST!J46=0,"",REQUEST!J46)</f>
        <v/>
      </c>
      <c r="I25" s="263" t="str">
        <f>IF(REQUEST!K46=0,"",REQUEST!K46)</f>
        <v/>
      </c>
      <c r="J25" s="262"/>
      <c r="K25" s="87">
        <f>REQUEST!L46</f>
        <v>0</v>
      </c>
      <c r="M25" s="79" t="str">
        <f t="shared" si="0"/>
        <v/>
      </c>
      <c r="N25" s="79"/>
      <c r="O25" s="79"/>
      <c r="P25" s="79" t="str">
        <f t="shared" si="1"/>
        <v/>
      </c>
    </row>
    <row r="26" spans="1:59" s="31" customFormat="1" ht="11.25" x14ac:dyDescent="0.2">
      <c r="A26" s="36">
        <v>5</v>
      </c>
      <c r="B26" s="262" t="str">
        <f>IF(REQUEST!D47=0,"",REQUEST!D47)</f>
        <v/>
      </c>
      <c r="C26" s="262"/>
      <c r="D26" s="35" t="str">
        <f>IF(REQUEST!F47=0,"",REQUEST!F47)</f>
        <v/>
      </c>
      <c r="E26" s="35" t="str">
        <f>IF(REQUEST!G47=0,"",REQUEST!G47)</f>
        <v/>
      </c>
      <c r="F26" s="262" t="str">
        <f>IF(REQUEST!H47=0,"",REQUEST!H47)</f>
        <v/>
      </c>
      <c r="G26" s="262"/>
      <c r="H26" s="35" t="str">
        <f>IF(REQUEST!J47=0,"",REQUEST!J47)</f>
        <v/>
      </c>
      <c r="I26" s="263" t="str">
        <f>IF(REQUEST!K47=0,"",REQUEST!K47)</f>
        <v/>
      </c>
      <c r="J26" s="262"/>
      <c r="K26" s="87">
        <f>REQUEST!L47</f>
        <v>0</v>
      </c>
      <c r="M26" s="79" t="str">
        <f t="shared" si="0"/>
        <v/>
      </c>
      <c r="N26" s="79"/>
      <c r="O26" s="79"/>
      <c r="P26" s="79" t="str">
        <f t="shared" si="1"/>
        <v/>
      </c>
    </row>
    <row r="27" spans="1:59" s="31" customFormat="1" ht="11.25" x14ac:dyDescent="0.2">
      <c r="A27" s="36">
        <v>6</v>
      </c>
      <c r="B27" s="262" t="str">
        <f>IF(REQUEST!D48=0,"",REQUEST!D48)</f>
        <v/>
      </c>
      <c r="C27" s="262"/>
      <c r="D27" s="35" t="str">
        <f>IF(REQUEST!F48=0,"",REQUEST!F48)</f>
        <v/>
      </c>
      <c r="E27" s="35" t="str">
        <f>IF(REQUEST!G48=0,"",REQUEST!G48)</f>
        <v/>
      </c>
      <c r="F27" s="262" t="str">
        <f>IF(REQUEST!H48=0,"",REQUEST!H48)</f>
        <v/>
      </c>
      <c r="G27" s="262"/>
      <c r="H27" s="35" t="str">
        <f>IF(REQUEST!J48=0,"",REQUEST!J48)</f>
        <v/>
      </c>
      <c r="I27" s="263" t="str">
        <f>IF(REQUEST!K48=0,"",REQUEST!K48)</f>
        <v/>
      </c>
      <c r="J27" s="262"/>
      <c r="K27" s="87">
        <f>REQUEST!L48</f>
        <v>0</v>
      </c>
      <c r="M27" s="79" t="str">
        <f t="shared" si="0"/>
        <v/>
      </c>
      <c r="N27" s="79"/>
      <c r="O27" s="79"/>
      <c r="P27" s="79" t="str">
        <f t="shared" si="1"/>
        <v/>
      </c>
    </row>
    <row r="28" spans="1:59" s="31" customFormat="1" ht="11.25" x14ac:dyDescent="0.2">
      <c r="A28" s="36">
        <v>7</v>
      </c>
      <c r="B28" s="262" t="str">
        <f>IF(REQUEST!D49=0,"",REQUEST!D49)</f>
        <v/>
      </c>
      <c r="C28" s="262"/>
      <c r="D28" s="35" t="str">
        <f>IF(REQUEST!F49=0,"",REQUEST!F49)</f>
        <v/>
      </c>
      <c r="E28" s="35" t="str">
        <f>IF(REQUEST!G49=0,"",REQUEST!G49)</f>
        <v/>
      </c>
      <c r="F28" s="262" t="str">
        <f>IF(REQUEST!H49=0,"",REQUEST!H49)</f>
        <v/>
      </c>
      <c r="G28" s="262"/>
      <c r="H28" s="35" t="str">
        <f>IF(REQUEST!J49=0,"",REQUEST!J49)</f>
        <v/>
      </c>
      <c r="I28" s="263" t="str">
        <f>IF(REQUEST!K49=0,"",REQUEST!K49)</f>
        <v/>
      </c>
      <c r="J28" s="262"/>
      <c r="K28" s="87">
        <f>REQUEST!L49</f>
        <v>0</v>
      </c>
      <c r="M28" s="79" t="str">
        <f t="shared" si="0"/>
        <v/>
      </c>
      <c r="N28" s="79"/>
      <c r="O28" s="79"/>
      <c r="P28" s="79" t="str">
        <f t="shared" si="1"/>
        <v/>
      </c>
    </row>
    <row r="29" spans="1:59" s="31" customFormat="1" ht="11.25" x14ac:dyDescent="0.2">
      <c r="A29" s="36">
        <v>8</v>
      </c>
      <c r="B29" s="262" t="str">
        <f>IF(REQUEST!D50=0,"",REQUEST!D50)</f>
        <v/>
      </c>
      <c r="C29" s="262"/>
      <c r="D29" s="35" t="str">
        <f>IF(REQUEST!F50=0,"",REQUEST!F50)</f>
        <v/>
      </c>
      <c r="E29" s="35" t="str">
        <f>IF(REQUEST!G50=0,"",REQUEST!G50)</f>
        <v/>
      </c>
      <c r="F29" s="262" t="str">
        <f>IF(REQUEST!H50=0,"",REQUEST!H50)</f>
        <v/>
      </c>
      <c r="G29" s="262"/>
      <c r="H29" s="35" t="str">
        <f>IF(REQUEST!J50=0,"",REQUEST!J50)</f>
        <v/>
      </c>
      <c r="I29" s="263" t="str">
        <f>IF(REQUEST!K50=0,"",REQUEST!K50)</f>
        <v/>
      </c>
      <c r="J29" s="262"/>
      <c r="K29" s="87">
        <f>REQUEST!L50</f>
        <v>0</v>
      </c>
      <c r="M29" s="79" t="str">
        <f t="shared" si="0"/>
        <v/>
      </c>
      <c r="N29" s="79"/>
      <c r="O29" s="79"/>
      <c r="P29" s="79" t="str">
        <f t="shared" si="1"/>
        <v/>
      </c>
    </row>
    <row r="30" spans="1:59" s="31" customFormat="1" ht="11.25" x14ac:dyDescent="0.2">
      <c r="A30" s="36">
        <v>9</v>
      </c>
      <c r="B30" s="262" t="str">
        <f>IF(REQUEST!D51=0,"",REQUEST!D51)</f>
        <v/>
      </c>
      <c r="C30" s="262"/>
      <c r="D30" s="35" t="str">
        <f>IF(REQUEST!F51=0,"",REQUEST!F51)</f>
        <v/>
      </c>
      <c r="E30" s="35" t="str">
        <f>IF(REQUEST!G51=0,"",REQUEST!G51)</f>
        <v/>
      </c>
      <c r="F30" s="262" t="str">
        <f>IF(REQUEST!H51=0,"",REQUEST!H51)</f>
        <v/>
      </c>
      <c r="G30" s="262"/>
      <c r="H30" s="35" t="str">
        <f>IF(REQUEST!J51=0,"",REQUEST!J51)</f>
        <v/>
      </c>
      <c r="I30" s="263" t="str">
        <f>IF(REQUEST!K51=0,"",REQUEST!K51)</f>
        <v/>
      </c>
      <c r="J30" s="262"/>
      <c r="K30" s="87">
        <f>REQUEST!L51</f>
        <v>0</v>
      </c>
      <c r="M30" s="79" t="str">
        <f t="shared" si="0"/>
        <v/>
      </c>
      <c r="N30" s="79"/>
      <c r="O30" s="79"/>
      <c r="P30" s="79" t="str">
        <f t="shared" si="1"/>
        <v/>
      </c>
    </row>
    <row r="31" spans="1:59" s="31" customFormat="1" ht="11.25" x14ac:dyDescent="0.2">
      <c r="A31" s="37">
        <v>10</v>
      </c>
      <c r="B31" s="262" t="str">
        <f>IF(REQUEST!D52=0,"",REQUEST!D52)</f>
        <v/>
      </c>
      <c r="C31" s="262"/>
      <c r="D31" s="35" t="str">
        <f>IF(REQUEST!F52=0,"",REQUEST!F52)</f>
        <v/>
      </c>
      <c r="E31" s="35" t="str">
        <f>IF(REQUEST!G52=0,"",REQUEST!G52)</f>
        <v/>
      </c>
      <c r="F31" s="262" t="str">
        <f>IF(REQUEST!H52=0,"",REQUEST!H52)</f>
        <v/>
      </c>
      <c r="G31" s="262"/>
      <c r="H31" s="35" t="str">
        <f>IF(REQUEST!J52=0,"",REQUEST!J52)</f>
        <v/>
      </c>
      <c r="I31" s="263" t="str">
        <f>IF(REQUEST!K52=0,"",REQUEST!K52)</f>
        <v/>
      </c>
      <c r="J31" s="262"/>
      <c r="K31" s="87">
        <f>REQUEST!L52</f>
        <v>0</v>
      </c>
      <c r="M31" s="79" t="str">
        <f t="shared" si="0"/>
        <v/>
      </c>
      <c r="N31" s="79"/>
      <c r="O31" s="79"/>
      <c r="P31" s="79" t="str">
        <f t="shared" si="1"/>
        <v/>
      </c>
    </row>
    <row r="32" spans="1:59" x14ac:dyDescent="0.25">
      <c r="L32" s="71" t="s">
        <v>115</v>
      </c>
      <c r="M32" t="str">
        <f>M22&amp;IF(M23="","",CHAR(10)&amp;M23)&amp;IF(M24="","",CHAR(10)&amp;M24)&amp;IF(M25="","",CHAR(10)&amp;M25)&amp;IF(M26="","",CHAR(10)&amp;M26)&amp;IF(M27="","",CHAR(10)&amp;M27)&amp;IF(M28="","",CHAR(10)&amp;M28)&amp;IF(M29="","",CHAR(10)&amp;M29)&amp;IF(M30="","",CHAR(10)&amp;M30)&amp;IF(M31="","",CHAR(10)&amp;M31)</f>
        <v/>
      </c>
    </row>
    <row r="33" spans="1:17" ht="15.75" thickBot="1" x14ac:dyDescent="0.3">
      <c r="L33" t="s">
        <v>137</v>
      </c>
      <c r="M33" s="88" t="str">
        <f>P22&amp;P23&amp;P24&amp;P25&amp;P26&amp;P27&amp;P28&amp;P29&amp;P30&amp;P31</f>
        <v/>
      </c>
    </row>
    <row r="34" spans="1:17" x14ac:dyDescent="0.25">
      <c r="A34" s="265" t="str">
        <f>"Список вопросов от"&amp;" "&amp;REQUEST!$E$8</f>
        <v xml:space="preserve">Список вопросов от </v>
      </c>
      <c r="B34" s="266"/>
      <c r="C34" s="266"/>
      <c r="D34" s="266"/>
      <c r="E34" s="266"/>
      <c r="F34" s="266"/>
      <c r="G34" s="266"/>
      <c r="H34" s="266"/>
      <c r="I34" s="266"/>
      <c r="J34" s="267"/>
      <c r="M34" s="232" t="s">
        <v>119</v>
      </c>
      <c r="N34" s="232"/>
      <c r="O34" s="232"/>
      <c r="P34" s="232"/>
      <c r="Q34" s="232"/>
    </row>
    <row r="35" spans="1:17" ht="39.950000000000003" customHeight="1" x14ac:dyDescent="0.25">
      <c r="A35" s="37">
        <v>1</v>
      </c>
      <c r="B35" s="264" t="str">
        <f>IF(REQUEST!D54=0,"",REQUEST!D54)</f>
        <v/>
      </c>
      <c r="C35" s="264"/>
      <c r="D35" s="264"/>
      <c r="E35" s="264"/>
      <c r="F35" s="264"/>
      <c r="G35" s="264"/>
      <c r="H35" s="264"/>
      <c r="I35" s="264"/>
      <c r="J35" s="264"/>
      <c r="M35" s="78" t="str">
        <f t="shared" ref="M35:M44" si="2">IF(B22="", "", B22&amp;" "&amp;LEFT(D22)&amp;"."&amp;LEFT(E22)&amp;".")</f>
        <v/>
      </c>
      <c r="N35" s="78"/>
      <c r="O35" s="78"/>
      <c r="P35" s="78"/>
    </row>
    <row r="36" spans="1:17" ht="39.950000000000003" customHeight="1" x14ac:dyDescent="0.25">
      <c r="A36" s="37">
        <v>2</v>
      </c>
      <c r="B36" s="264" t="str">
        <f>IF(REQUEST!D55=0,"",REQUEST!D55)</f>
        <v/>
      </c>
      <c r="C36" s="264"/>
      <c r="D36" s="264"/>
      <c r="E36" s="264"/>
      <c r="F36" s="264"/>
      <c r="G36" s="264"/>
      <c r="H36" s="264"/>
      <c r="I36" s="264"/>
      <c r="J36" s="264"/>
      <c r="M36" s="78" t="str">
        <f t="shared" si="2"/>
        <v/>
      </c>
      <c r="N36" s="78"/>
      <c r="O36" s="78"/>
      <c r="P36" s="78"/>
    </row>
    <row r="37" spans="1:17" ht="39.950000000000003" customHeight="1" x14ac:dyDescent="0.25">
      <c r="A37" s="37">
        <v>3</v>
      </c>
      <c r="B37" s="264" t="str">
        <f>IF(REQUEST!D56=0,"",REQUEST!D56)</f>
        <v/>
      </c>
      <c r="C37" s="264"/>
      <c r="D37" s="264"/>
      <c r="E37" s="264"/>
      <c r="F37" s="264"/>
      <c r="G37" s="264"/>
      <c r="H37" s="264"/>
      <c r="I37" s="264"/>
      <c r="J37" s="264"/>
      <c r="M37" s="78" t="str">
        <f t="shared" si="2"/>
        <v/>
      </c>
      <c r="N37" s="78"/>
      <c r="O37" s="78"/>
      <c r="P37" s="78"/>
    </row>
    <row r="38" spans="1:17" ht="39.950000000000003" customHeight="1" x14ac:dyDescent="0.25">
      <c r="A38" s="37">
        <v>4</v>
      </c>
      <c r="B38" s="264" t="str">
        <f>IF(REQUEST!D57=0,"",REQUEST!D57)</f>
        <v/>
      </c>
      <c r="C38" s="264"/>
      <c r="D38" s="264"/>
      <c r="E38" s="264"/>
      <c r="F38" s="264"/>
      <c r="G38" s="264"/>
      <c r="H38" s="264"/>
      <c r="I38" s="264"/>
      <c r="J38" s="264"/>
      <c r="M38" s="78" t="str">
        <f t="shared" si="2"/>
        <v/>
      </c>
      <c r="N38" s="78"/>
      <c r="O38" s="78"/>
      <c r="P38" s="78"/>
    </row>
    <row r="39" spans="1:17" ht="39.950000000000003" customHeight="1" x14ac:dyDescent="0.25">
      <c r="A39" s="37">
        <v>5</v>
      </c>
      <c r="B39" s="264" t="str">
        <f>IF(REQUEST!D58=0,"",REQUEST!D58)</f>
        <v/>
      </c>
      <c r="C39" s="264"/>
      <c r="D39" s="264"/>
      <c r="E39" s="264"/>
      <c r="F39" s="264"/>
      <c r="G39" s="264"/>
      <c r="H39" s="264"/>
      <c r="I39" s="264"/>
      <c r="J39" s="264"/>
      <c r="M39" s="78" t="str">
        <f t="shared" si="2"/>
        <v/>
      </c>
      <c r="N39" s="78"/>
      <c r="O39" s="78"/>
      <c r="P39" s="78"/>
    </row>
    <row r="40" spans="1:17" x14ac:dyDescent="0.25">
      <c r="M40" s="78" t="str">
        <f t="shared" si="2"/>
        <v/>
      </c>
      <c r="N40" s="78"/>
      <c r="O40" s="78"/>
      <c r="P40" s="78"/>
    </row>
    <row r="41" spans="1:17" x14ac:dyDescent="0.25">
      <c r="M41" s="78" t="str">
        <f t="shared" si="2"/>
        <v/>
      </c>
      <c r="N41" s="78"/>
      <c r="O41" s="78"/>
      <c r="P41" s="78"/>
    </row>
    <row r="42" spans="1:17" x14ac:dyDescent="0.25">
      <c r="M42" s="78" t="str">
        <f t="shared" si="2"/>
        <v/>
      </c>
      <c r="N42" s="78"/>
      <c r="O42" s="78"/>
      <c r="P42" s="78"/>
    </row>
    <row r="43" spans="1:17" x14ac:dyDescent="0.25">
      <c r="M43" s="78" t="str">
        <f t="shared" si="2"/>
        <v/>
      </c>
      <c r="N43" s="78"/>
      <c r="O43" s="78"/>
      <c r="P43" s="78"/>
    </row>
    <row r="44" spans="1:17" x14ac:dyDescent="0.25">
      <c r="M44" s="78" t="str">
        <f t="shared" si="2"/>
        <v/>
      </c>
      <c r="N44" s="78"/>
      <c r="O44" s="78"/>
      <c r="P44" s="78"/>
    </row>
    <row r="45" spans="1:17" x14ac:dyDescent="0.25">
      <c r="L45" s="71" t="s">
        <v>115</v>
      </c>
      <c r="M45" s="80" t="str">
        <f>M35&amp;IF(M36="","",", "&amp;M36)&amp;IF(M37="","",", "&amp;M37)&amp;IF(M38="","",", "&amp;M38)&amp;IF(M39="","",", "&amp;M39)&amp;IF(M40="","",", "&amp;M40)&amp;IF(M41="","",", "&amp;M41)&amp;IF(M42="","",", "&amp;M42)&amp;IF(M43="","",", "&amp;M43)&amp;IF(M44="","",", "&amp;M44)</f>
        <v/>
      </c>
    </row>
  </sheetData>
  <dataConsolidate/>
  <mergeCells count="56">
    <mergeCell ref="B39:J39"/>
    <mergeCell ref="B30:C30"/>
    <mergeCell ref="F30:G30"/>
    <mergeCell ref="I30:J30"/>
    <mergeCell ref="B31:C31"/>
    <mergeCell ref="F31:G31"/>
    <mergeCell ref="I31:J31"/>
    <mergeCell ref="A34:J34"/>
    <mergeCell ref="B35:J35"/>
    <mergeCell ref="B36:J36"/>
    <mergeCell ref="B37:J37"/>
    <mergeCell ref="B38:J38"/>
    <mergeCell ref="B28:C28"/>
    <mergeCell ref="F28:G28"/>
    <mergeCell ref="I28:J28"/>
    <mergeCell ref="B29:C29"/>
    <mergeCell ref="F29:G29"/>
    <mergeCell ref="I29:J29"/>
    <mergeCell ref="B26:C26"/>
    <mergeCell ref="F26:G26"/>
    <mergeCell ref="I26:J26"/>
    <mergeCell ref="B27:C27"/>
    <mergeCell ref="F27:G27"/>
    <mergeCell ref="I27:J27"/>
    <mergeCell ref="B24:C24"/>
    <mergeCell ref="F24:G24"/>
    <mergeCell ref="I24:J24"/>
    <mergeCell ref="B25:C25"/>
    <mergeCell ref="F25:G25"/>
    <mergeCell ref="I25:J25"/>
    <mergeCell ref="B22:C22"/>
    <mergeCell ref="F22:G22"/>
    <mergeCell ref="I22:J22"/>
    <mergeCell ref="B23:C23"/>
    <mergeCell ref="F23:G23"/>
    <mergeCell ref="I23:J23"/>
    <mergeCell ref="A20:J20"/>
    <mergeCell ref="B21:C21"/>
    <mergeCell ref="F21:G21"/>
    <mergeCell ref="I21:J21"/>
    <mergeCell ref="AX3:BJ3"/>
    <mergeCell ref="A3:P3"/>
    <mergeCell ref="Q3:Q5"/>
    <mergeCell ref="AF3:AN3"/>
    <mergeCell ref="AO3:AV3"/>
    <mergeCell ref="V4:AD4"/>
    <mergeCell ref="R3:AD3"/>
    <mergeCell ref="AE3:AE5"/>
    <mergeCell ref="A8:J8"/>
    <mergeCell ref="A11:J11"/>
    <mergeCell ref="M21:Q21"/>
    <mergeCell ref="BM3:BM5"/>
    <mergeCell ref="M34:Q34"/>
    <mergeCell ref="BL3:BL5"/>
    <mergeCell ref="AW3:AW5"/>
    <mergeCell ref="BK3:B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REQUEST</vt:lpstr>
      <vt:lpstr>S</vt:lpstr>
      <vt:lpstr>F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Русанова Валентина Григорьевна</cp:lastModifiedBy>
  <cp:lastPrinted>2022-02-08T06:44:50Z</cp:lastPrinted>
  <dcterms:created xsi:type="dcterms:W3CDTF">2017-10-28T07:19:43Z</dcterms:created>
  <dcterms:modified xsi:type="dcterms:W3CDTF">2026-01-30T04:56:42Z</dcterms:modified>
</cp:coreProperties>
</file>